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3\"/>
    </mc:Choice>
  </mc:AlternateContent>
  <xr:revisionPtr revIDLastSave="0" documentId="13_ncr:1_{262747E7-7C14-40E5-8A0F-FF94E7DDF578}" xr6:coauthVersionLast="47" xr6:coauthVersionMax="47" xr10:uidLastSave="{00000000-0000-0000-0000-000000000000}"/>
  <bookViews>
    <workbookView xWindow="0" yWindow="0" windowWidth="25860" windowHeight="15600" tabRatio="764" firstSheet="1" activeTab="7" xr2:uid="{00000000-000D-0000-FFFF-FFFF00000000}"/>
  </bookViews>
  <sheets>
    <sheet name="Itemized Details" sheetId="1" r:id="rId1"/>
    <sheet name="W2 Details" sheetId="11" r:id="rId2"/>
    <sheet name="IDFC Bank India TDS" sheetId="17" r:id="rId3"/>
    <sheet name="IDFC Bank Account Transaction" sheetId="19" r:id="rId4"/>
    <sheet name="Capital GainLoss" sheetId="9" r:id="rId5"/>
    <sheet name="Crypto Investment Details" sheetId="12" r:id="rId6"/>
    <sheet name="Report for 8949(Stocks)" sheetId="10" r:id="rId7"/>
    <sheet name="Ram's Review" sheetId="18" r:id="rId8"/>
  </sheets>
  <definedNames>
    <definedName name="_xlnm._FilterDatabase" localSheetId="6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H9" i="17" l="1"/>
  <c r="F26" i="9"/>
  <c r="F30" i="9"/>
  <c r="E37" i="9"/>
  <c r="F37" i="9" s="1"/>
  <c r="E36" i="9"/>
  <c r="D36" i="9"/>
  <c r="E41" i="9"/>
  <c r="D41" i="9"/>
  <c r="E40" i="9"/>
  <c r="D40" i="9"/>
  <c r="F40" i="9" s="1"/>
  <c r="F5" i="9"/>
  <c r="J9" i="17"/>
  <c r="D11" i="17"/>
  <c r="D10" i="17"/>
  <c r="I5" i="17"/>
  <c r="D5" i="17"/>
  <c r="F5" i="17" s="1"/>
  <c r="E34" i="9"/>
  <c r="D34" i="9"/>
  <c r="D38" i="9" l="1"/>
  <c r="F36" i="9"/>
  <c r="E38" i="9"/>
  <c r="F34" i="9"/>
  <c r="F41" i="9"/>
  <c r="D12" i="17"/>
  <c r="I11" i="10"/>
  <c r="H11" i="10"/>
  <c r="F51" i="9"/>
  <c r="F50" i="9"/>
  <c r="F15" i="9"/>
  <c r="F45" i="9" s="1"/>
  <c r="F38" i="9" l="1"/>
  <c r="G5" i="17"/>
  <c r="B4" i="12"/>
  <c r="D4" i="12"/>
  <c r="C4" i="12"/>
  <c r="E3" i="12"/>
  <c r="S5" i="11"/>
  <c r="N5" i="11"/>
  <c r="M5" i="11"/>
  <c r="L5" i="11"/>
  <c r="H5" i="11"/>
  <c r="G5" i="11"/>
  <c r="F5" i="11"/>
  <c r="E5" i="11"/>
  <c r="I3" i="11"/>
  <c r="R3" i="11" s="1"/>
  <c r="E2" i="12"/>
  <c r="N3" i="10"/>
  <c r="N8" i="10"/>
  <c r="N9" i="10"/>
  <c r="N10" i="10"/>
  <c r="N12" i="10"/>
  <c r="N13" i="10"/>
  <c r="F13" i="9"/>
  <c r="F47" i="9"/>
  <c r="I4" i="11"/>
  <c r="R4" i="11" s="1"/>
  <c r="O4" i="11"/>
  <c r="D5" i="11"/>
  <c r="C5" i="11"/>
  <c r="R5" i="11" l="1"/>
  <c r="E4" i="12"/>
  <c r="N6" i="10"/>
  <c r="N11" i="10"/>
  <c r="N14" i="10"/>
  <c r="O5" i="11"/>
  <c r="I5" i="11"/>
  <c r="Q5" i="11"/>
  <c r="P5" i="11"/>
  <c r="K5" i="11"/>
  <c r="J5" i="11"/>
  <c r="F14" i="9"/>
  <c r="F44" i="9" s="1"/>
  <c r="F12" i="9"/>
  <c r="F7" i="9"/>
  <c r="F48" i="9" s="1"/>
  <c r="F6" i="9"/>
  <c r="F4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rkawasthi</author>
  </authors>
  <commentList>
    <comment ref="E5" authorId="0" shapeId="0" xr:uid="{BD64EBE2-DF01-4982-BEC9-44C19AA6E917}">
      <text>
        <r>
          <rPr>
            <b/>
            <sz val="9"/>
            <color indexed="81"/>
            <rFont val="Tahoma"/>
            <family val="2"/>
          </rPr>
          <t>rkawasthi:</t>
        </r>
        <r>
          <rPr>
            <sz val="9"/>
            <color indexed="81"/>
            <rFont val="Tahoma"/>
            <family val="2"/>
          </rPr>
          <t xml:space="preserve">
1 USD To INR = 83.05 on Feb/17/2024
 </t>
        </r>
      </text>
    </comment>
  </commentList>
</comments>
</file>

<file path=xl/sharedStrings.xml><?xml version="1.0" encoding="utf-8"?>
<sst xmlns="http://schemas.openxmlformats.org/spreadsheetml/2006/main" count="544" uniqueCount="320">
  <si>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</si>
  <si>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</si>
  <si>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</si>
  <si>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</si>
  <si>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</si>
  <si>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</si>
  <si>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</si>
  <si>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</si>
  <si>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</si>
  <si>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</si>
  <si>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</si>
  <si>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</si>
  <si>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</si>
  <si>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</si>
  <si>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</si>
  <si>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</si>
  <si>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</si>
  <si>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</si>
  <si>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</si>
  <si>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</si>
  <si>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</si>
  <si>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</si>
  <si>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</si>
  <si>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</si>
  <si>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</si>
  <si>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</si>
  <si>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</si>
  <si>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</si>
  <si>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</si>
  <si>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</si>
  <si>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</si>
  <si>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</si>
  <si>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</si>
  <si>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</si>
  <si>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</si>
  <si>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</si>
  <si>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</si>
  <si>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</si>
  <si>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</si>
  <si>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</si>
  <si>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</si>
  <si>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</si>
  <si>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Macy</t>
  </si>
  <si>
    <t xml:space="preserve">SHORT TERM          </t>
  </si>
  <si>
    <t>Aradhana</t>
  </si>
  <si>
    <t xml:space="preserve">Preferred Dedcution Type </t>
  </si>
  <si>
    <t>Standard</t>
  </si>
  <si>
    <t>A/C</t>
  </si>
  <si>
    <t>Qualified Div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</si>
  <si>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</si>
  <si>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</si>
  <si>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</si>
  <si>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</si>
  <si>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</si>
  <si>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</si>
  <si>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</si>
  <si>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</si>
  <si>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</si>
  <si>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</si>
  <si>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</si>
  <si>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</si>
  <si>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</si>
  <si>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</si>
  <si>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</si>
  <si>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</si>
  <si>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</si>
  <si>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</si>
  <si>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>Rec Ttype</t>
  </si>
  <si>
    <t>Nj Resident Whole Year</t>
  </si>
  <si>
    <t>US Permanent Resident</t>
  </si>
  <si>
    <t>NJ Rental</t>
  </si>
  <si>
    <t>BBVA</t>
  </si>
  <si>
    <t>Year</t>
  </si>
  <si>
    <t>Int Received</t>
  </si>
  <si>
    <t>Tax Deducted at Source</t>
  </si>
  <si>
    <t>Currency</t>
  </si>
  <si>
    <t>INR</t>
  </si>
  <si>
    <t>Tax Deducted</t>
  </si>
  <si>
    <t>Binance</t>
  </si>
  <si>
    <t>Crypto Capital Gain</t>
  </si>
  <si>
    <t>Miscellaneous Crypto Income ( Rewards)</t>
  </si>
  <si>
    <t>Ordinary Div</t>
  </si>
  <si>
    <t>Miscellaneous Crypto Income( Rewards)</t>
  </si>
  <si>
    <t>Miscellaneous Crypto Income(Rewards)</t>
  </si>
  <si>
    <t>Int income in $</t>
  </si>
  <si>
    <t>Tax Credit in $ ( tax paid in India)</t>
  </si>
  <si>
    <t>Form -Section Number</t>
  </si>
  <si>
    <t>Tax From Description</t>
  </si>
  <si>
    <t>Ram's Review  Comment</t>
  </si>
  <si>
    <t>Form Amount</t>
  </si>
  <si>
    <t>Review Amount/Value</t>
  </si>
  <si>
    <t>Federal Tax Form Details</t>
  </si>
  <si>
    <t>Total Cyrpto</t>
  </si>
  <si>
    <t>Annual NJ Rent</t>
  </si>
  <si>
    <t>Crypto Trading Fee 2023 (Coinbase)</t>
  </si>
  <si>
    <t xml:space="preserve">Crypto Capital Gain 2023( Long Term) </t>
  </si>
  <si>
    <t>Crypto Income(Short Term learning Reward and staking interest)</t>
  </si>
  <si>
    <t>Coin</t>
  </si>
  <si>
    <t>Acquisition Date</t>
  </si>
  <si>
    <t>Dispose Date</t>
  </si>
  <si>
    <t>Qty</t>
  </si>
  <si>
    <t>Buy Price</t>
  </si>
  <si>
    <t>Sell Price</t>
  </si>
  <si>
    <t>Sell Proceed</t>
  </si>
  <si>
    <t>Buy Cost Bases</t>
  </si>
  <si>
    <t>Transaction Type</t>
  </si>
  <si>
    <t>Fee</t>
  </si>
  <si>
    <t>Comment</t>
  </si>
  <si>
    <t>Binance US</t>
  </si>
  <si>
    <t>BNB</t>
  </si>
  <si>
    <t>12/4/2021 to 5/29/2022</t>
  </si>
  <si>
    <t>Sell</t>
  </si>
  <si>
    <t>FTM</t>
  </si>
  <si>
    <t>2/3/2022  to 5/29/2022</t>
  </si>
  <si>
    <t>VET</t>
  </si>
  <si>
    <t xml:space="preserve">11/26/2021 to 5/29/2022 </t>
  </si>
  <si>
    <t>ONE</t>
  </si>
  <si>
    <t xml:space="preserve"> 2/20/2022 to 5/13/2022</t>
  </si>
  <si>
    <t>VTHO</t>
  </si>
  <si>
    <t>Various-Distribution</t>
  </si>
  <si>
    <t>REN</t>
  </si>
  <si>
    <t>9/20/2021 to 2/23/2022</t>
  </si>
  <si>
    <t>Net Crypto 2023</t>
  </si>
  <si>
    <t>Dividend</t>
  </si>
  <si>
    <t>Tax Refund 2022</t>
  </si>
  <si>
    <t>IDFC First Bank</t>
  </si>
  <si>
    <t>IDFC Bank</t>
  </si>
  <si>
    <t>Zerodha Broking Ltd. Short Term Capital Gain</t>
  </si>
  <si>
    <t>Short Term Capital Gain INR</t>
  </si>
  <si>
    <t>STATEMENT OF ACCOUNT</t>
  </si>
  <si>
    <t>CUSTOMER ID</t>
  </si>
  <si>
    <t>5791894158</t>
  </si>
  <si>
    <t>ACCOUNT NUMBER</t>
  </si>
  <si>
    <t>10077833304</t>
  </si>
  <si>
    <t>STATEMENT PERIOD</t>
  </si>
  <si>
    <t>01-Jan-2023 TO 31-Dec-2023</t>
  </si>
  <si>
    <t>CUSTOMER NAME</t>
  </si>
  <si>
    <t>Mr. RAM KRISHNA AWASTHI</t>
  </si>
  <si>
    <t>ACCOUNT BRANCH</t>
  </si>
  <si>
    <t>NIT-FARIDABAD BRANCH</t>
  </si>
  <si>
    <t>COMMUNICATION ADDRESS</t>
  </si>
  <si>
    <t>1106 LIGHTHOUSE LN BLDG 84 PERTH AMBOY NJ08861 Perth Amboy - 08861</t>
  </si>
  <si>
    <t>BRANCH ADDRESS</t>
  </si>
  <si>
    <t>GRND &amp; FIRST FLR,SHOP NO.5E/39,C,B P, BK CHOWK,NEW INDUSTRIAL AREA TOWN, FARIDABAD,HARYANA - 121001 121001</t>
  </si>
  <si>
    <t>CKYC</t>
  </si>
  <si>
    <t>**********9865</t>
  </si>
  <si>
    <t>IFSC</t>
  </si>
  <si>
    <t>IDFB0021313</t>
  </si>
  <si>
    <t>EMAIL ID</t>
  </si>
  <si>
    <t>R*********1@GMAIL.COM</t>
  </si>
  <si>
    <t>MICR</t>
  </si>
  <si>
    <t>110751031</t>
  </si>
  <si>
    <t>PHONE NO</t>
  </si>
  <si>
    <t>*******4760</t>
  </si>
  <si>
    <t>ACCOUNT OPENING DATE</t>
  </si>
  <si>
    <t>2021-10-07</t>
  </si>
  <si>
    <t>NOMINATION</t>
  </si>
  <si>
    <t>Registered</t>
  </si>
  <si>
    <t>ACCOUNT STATUS</t>
  </si>
  <si>
    <t>ACTIVE</t>
  </si>
  <si>
    <t>NOMINEE NAME</t>
  </si>
  <si>
    <t>Mr UTKARSH AWASTHI</t>
  </si>
  <si>
    <t>ACCOUNT TYPE</t>
  </si>
  <si>
    <t>NRO - Savings Account</t>
  </si>
  <si>
    <t>JOINT ACCOUNT HOLDER</t>
  </si>
  <si>
    <t>CURRENCY</t>
  </si>
  <si>
    <t/>
  </si>
  <si>
    <t>Mrs. ARADHANA  AWASTHI</t>
  </si>
  <si>
    <t>Opening Balance</t>
  </si>
  <si>
    <t>Total Debit</t>
  </si>
  <si>
    <t>Total Credit</t>
  </si>
  <si>
    <t>Closing Balance</t>
  </si>
  <si>
    <t>Transaction Date</t>
  </si>
  <si>
    <t>Value Date</t>
  </si>
  <si>
    <t>Particulars</t>
  </si>
  <si>
    <t>Cheque No.</t>
  </si>
  <si>
    <t>Debit</t>
  </si>
  <si>
    <t>Credit</t>
  </si>
  <si>
    <t>Balance</t>
  </si>
  <si>
    <t>13-Jan-2023</t>
  </si>
  <si>
    <t>IMPS-RIB/Fund Trf/301309255459/Ashish Tiwari/20801000004728HDFC/</t>
  </si>
  <si>
    <t>31-Jan-2023</t>
  </si>
  <si>
    <t>MONTHLY SAVINGS INTEREST CREDIT</t>
  </si>
  <si>
    <t>@TDS Rate : 31.20</t>
  </si>
  <si>
    <t>06-Feb-2023</t>
  </si>
  <si>
    <t>Ecom/42950761/Atom Techn/ZERODHABR/</t>
  </si>
  <si>
    <t>20-Feb-2023</t>
  </si>
  <si>
    <t>NACH/INDRAPRASTHA GAS LIM/3325067</t>
  </si>
  <si>
    <t>28-Feb-2023</t>
  </si>
  <si>
    <t>31-Mar-2023</t>
  </si>
  <si>
    <t>05-Apr-2023</t>
  </si>
  <si>
    <t>IMPS-RIB/Fund Trf/309508159067/Anuradha Tiwari/50100202015106HDFC/</t>
  </si>
  <si>
    <t>IMPS-RIB/Fund Trf/309518598310/Anuradha Tiwari/50100202015106HDFC/</t>
  </si>
  <si>
    <t>07-Apr-2023</t>
  </si>
  <si>
    <t>NEFT/N097232406971318/INDU BHUSAN SHUKLA/HDFC0000001</t>
  </si>
  <si>
    <t>NEFT/N097232406974720/INDU BHUSAN SHUKLA/HDFC0000001</t>
  </si>
  <si>
    <t>NEFT/N097232406980665/INDU BHUSAN SHUKLA/HDFC0000001</t>
  </si>
  <si>
    <t>IMPS-MOB/Fund Trf/309717386579/INDUBHUSANSHUKL/50100182425244/Family</t>
  </si>
  <si>
    <t>12-Apr-2023</t>
  </si>
  <si>
    <t>Ecom/50295814/AtomTechno/ZERODHABRO/</t>
  </si>
  <si>
    <t>17-Apr-2023</t>
  </si>
  <si>
    <t>NACH/INDRAPRASTHA GAS LIM/3714740</t>
  </si>
  <si>
    <t>19-Apr-2023</t>
  </si>
  <si>
    <t>Ecom/50364796/AtomTechno/ZERODHABRO/</t>
  </si>
  <si>
    <t>28-Apr-2023</t>
  </si>
  <si>
    <t>Ecom/50459412/AtomTechno/ZERODHABRO/</t>
  </si>
  <si>
    <t>30-Apr-2023</t>
  </si>
  <si>
    <t>31-May-2023</t>
  </si>
  <si>
    <t>13-Jun-2023</t>
  </si>
  <si>
    <t>NEFT/YESB31648912057/ZERODHA BROKING LIMITED NSE CLIENT/YESB0000001</t>
  </si>
  <si>
    <t>15-Jun-2023</t>
  </si>
  <si>
    <t>IMPS-INET/Fund Trf/316612145778/INDUBHUSANSHUKL/50100182425244/family</t>
  </si>
  <si>
    <t>21-Jun-2023</t>
  </si>
  <si>
    <t>NACH/TATAPOWERDIV210623/00000000000003951894</t>
  </si>
  <si>
    <t>30-Jun-2023</t>
  </si>
  <si>
    <t>NEFT/AXISP00401839256/LICKANPUR/UTIB0000133</t>
  </si>
  <si>
    <t>03-Jul-2023</t>
  </si>
  <si>
    <t>IMPS-RIB/Fund Trf/318408777376/Anuradha Tiwari/50100202015106HDFC/</t>
  </si>
  <si>
    <t>NACH/INFOSYS LIMITED/36239510</t>
  </si>
  <si>
    <t>NACH/TCS FINDIV 030723/2612376</t>
  </si>
  <si>
    <t>07-Jul-2023</t>
  </si>
  <si>
    <t>Ecom/51222908/AtomTechno/ZERODHABRO/</t>
  </si>
  <si>
    <t>31-Jul-2023</t>
  </si>
  <si>
    <t>02-Aug-2023</t>
  </si>
  <si>
    <t>Ecom/51517851/AtomTechno/ZERODHABRO/</t>
  </si>
  <si>
    <t>03-Aug-2023</t>
  </si>
  <si>
    <t>REF/ECOMMREFUND/ATOM TPV/51517851/020823</t>
  </si>
  <si>
    <t>07-Aug-2023</t>
  </si>
  <si>
    <t>NACH/TCS1STINTDIV070823/2561040</t>
  </si>
  <si>
    <t>09-Aug-2023</t>
  </si>
  <si>
    <t>Ecom/51609938/AtomTechno/ZERODHABRO/</t>
  </si>
  <si>
    <t>10-Aug-2023</t>
  </si>
  <si>
    <t>NACH/Deepak Nitrite 22 23/642183</t>
  </si>
  <si>
    <t>28-Aug-2023</t>
  </si>
  <si>
    <t>NEFT/SBIN323240901932/ITDTAX REFUND 2023-24 ADVPA2930M/SBIN0000TBU</t>
  </si>
  <si>
    <t>31-Aug-2023</t>
  </si>
  <si>
    <t>NACH/MOTHERSONSUMIWIRIN/00000000000003017936</t>
  </si>
  <si>
    <t>06-Sep-2023</t>
  </si>
  <si>
    <t>NACH/SAMVARDHANAMOTHERSO/00000000000005996654</t>
  </si>
  <si>
    <t>18-Sep-2023</t>
  </si>
  <si>
    <t>NACH/RELAXOFOOTWEARSLIM/00000000000002833610</t>
  </si>
  <si>
    <t>30-Sep-2023</t>
  </si>
  <si>
    <t>03-Oct-2023</t>
  </si>
  <si>
    <t>IMPS-RIB/Fund Trf/327608821372/Anuradha Tiwari/50100202015106HDFC/</t>
  </si>
  <si>
    <t>04-Oct-2023</t>
  </si>
  <si>
    <t>Ecom/52258220/AtomTechno/ZERODHABRO/</t>
  </si>
  <si>
    <t>06-Oct-2023</t>
  </si>
  <si>
    <t>NEFT/YESB32793022760/ZERODHA BROKING LTD-DSCNB A/C/YESB0000001</t>
  </si>
  <si>
    <t>17-Oct-2023</t>
  </si>
  <si>
    <t>NACH/DIXON TECHNOLOGIES/1596791</t>
  </si>
  <si>
    <t>25-Oct-2023</t>
  </si>
  <si>
    <t>Ecom/52515384/AtomTechno/ZERODHABRO/</t>
  </si>
  <si>
    <t>31-Oct-2023</t>
  </si>
  <si>
    <t>06-Nov-2023</t>
  </si>
  <si>
    <t>NACH/INFOSYS LIMITED/39455442</t>
  </si>
  <si>
    <t>07-Nov-2023</t>
  </si>
  <si>
    <t>NACH/TCS2NDINTDIV071123/2579276</t>
  </si>
  <si>
    <t>24-Nov-2023</t>
  </si>
  <si>
    <t>CHQ Paid/000016/ZERODHA BROKING LTD PROPR/HDFC BAN</t>
  </si>
  <si>
    <t>000016</t>
  </si>
  <si>
    <t>28-Nov-2023</t>
  </si>
  <si>
    <t>NACH/INDRAPRASTHA GAS LIM/4113584</t>
  </si>
  <si>
    <t>30-Nov-2023</t>
  </si>
  <si>
    <t>02-Dec-2023</t>
  </si>
  <si>
    <t>NEFT/IDFBH23336802586/Facility Plus Management Pvt Ltd/UTIB0000206</t>
  </si>
  <si>
    <t>IMPS-RIB/Fund Trf/333621621890/Facility Plus Management Pvt Ltd/915020013767566UTIB/</t>
  </si>
  <si>
    <t>03-Dec-2023</t>
  </si>
  <si>
    <t>IMPS-RIB/Fund Trf/333719868600/Facility Plus Management Pvt Ltd/915020013767566UTIB/</t>
  </si>
  <si>
    <t>31-Dec-2023</t>
  </si>
  <si>
    <t>Total number of Debits</t>
  </si>
  <si>
    <t>Total number of Credits</t>
  </si>
  <si>
    <t>End of the Statement</t>
  </si>
  <si>
    <t>Master Sheet 2023</t>
  </si>
  <si>
    <t>Son Rutgers Tuition Fee 2023</t>
  </si>
  <si>
    <t>Cypto Income 2023</t>
  </si>
  <si>
    <t>Fidelity HSA Contribution 2023</t>
  </si>
  <si>
    <t>Acura and Camry Registration Fee 2023</t>
  </si>
  <si>
    <t>Saving Ac Interest Earned - BOA</t>
  </si>
  <si>
    <t>Escrow Interest Earned- PNC</t>
  </si>
  <si>
    <t>Total Dididend INR</t>
  </si>
  <si>
    <t>Total TDS INR</t>
  </si>
  <si>
    <t>Total TDS $</t>
  </si>
  <si>
    <t>Total Taxes Paid</t>
  </si>
  <si>
    <t>2023 - W2 Details</t>
  </si>
  <si>
    <t>Total 2023</t>
  </si>
  <si>
    <t>Crypto Trasactions Breakdown 2023</t>
  </si>
  <si>
    <t>Total Gain/Loss</t>
  </si>
  <si>
    <t>?</t>
  </si>
  <si>
    <t>IDFC Interest income 2023 (Indian Rupees and converted here  )</t>
  </si>
  <si>
    <t xml:space="preserve">W2 Federal, NJ and NY </t>
  </si>
  <si>
    <t>Medical Insurance Coverage for Whole Famile 2023</t>
  </si>
  <si>
    <t>Coinbase ( Crypto Exchange)</t>
  </si>
  <si>
    <t>Binance US (Crypto Exchange)</t>
  </si>
  <si>
    <t>Miscellaneous Crypto Income( Rewards) 2023</t>
  </si>
  <si>
    <t>Short - Capital Gain</t>
  </si>
  <si>
    <t>Long - Capital Gain</t>
  </si>
  <si>
    <t>Additonal New Jersey Tax Payment Made for 2023</t>
  </si>
  <si>
    <t>Opened NRO and NRE accounts in 2021 In India, and max balance during 2023 was Rs 18,10,292.83.  Do we need to file FBAR?</t>
  </si>
  <si>
    <t xml:space="preserve">Started Single Member LLC in January 2022, No transaction, zero revenu, zero income during 2023. Filed Annual Report with NJ and paid fee.  </t>
  </si>
  <si>
    <t>Fees and Other Charges INR</t>
  </si>
  <si>
    <t xml:space="preserve">Short Term and Capital Gain in $ ( $1 = 83.05 INR) </t>
  </si>
  <si>
    <t>Short Term Total Gain In INR</t>
  </si>
  <si>
    <t>Interest Income from IDFC First bank India (converted in $)</t>
  </si>
  <si>
    <t xml:space="preserve">Taxes Paid on Interest earned from IDFC First Bank India (TDS) </t>
  </si>
  <si>
    <t>Zerodha Broking Ltd (India) figure converted in $ ( 1$ = 83.05 INR)</t>
  </si>
  <si>
    <t>Zerodha</t>
  </si>
  <si>
    <t>Ram K Awasthi</t>
  </si>
  <si>
    <t>Aradhana Awasthi</t>
  </si>
  <si>
    <t>Net Capital Gain for 2023 ( Stock and Crypto)</t>
  </si>
  <si>
    <t>Net Capital Loss for 2023</t>
  </si>
  <si>
    <t>Total Capital Gain 2023</t>
  </si>
  <si>
    <t>Total Ordinary Div 2023</t>
  </si>
  <si>
    <t>Total Qualified Div 2023</t>
  </si>
  <si>
    <t>Total ADR Fees 2023</t>
  </si>
  <si>
    <t>Total Int Income 2023</t>
  </si>
  <si>
    <t>Foreign Tax Paid 2023</t>
  </si>
  <si>
    <t>Cyrpto Exchange Trading Fee 2023</t>
  </si>
  <si>
    <t>2023- Capital Gain Loss Details</t>
  </si>
  <si>
    <t>Provide in the Zerodha Brokng Ltd India TaxPnL-NUQ058-2023.xlsx file</t>
  </si>
  <si>
    <t>2023- 8949 Report ( Stock Transactions - Available in the borker forms uploaded)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</si>
</sst>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43" fontId="0" fillId="0" borderId="1" xfId="0" applyNumberForma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1" xfId="0" applyNumberFormat="1" applyBorder="1"/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2" borderId="0" xfId="0" applyFill="1"/>
    <xf numFmtId="14" fontId="0" fillId="2" borderId="0" xfId="0" applyNumberFormat="1" applyFill="1"/>
    <xf numFmtId="22" fontId="0" fillId="2" borderId="0" xfId="0" applyNumberFormat="1" applyFill="1"/>
    <xf numFmtId="8" fontId="1" fillId="0" borderId="1" xfId="0" applyNumberFormat="1" applyFont="1" applyBorder="1"/>
    <xf numFmtId="44" fontId="0" fillId="0" borderId="0" xfId="2" applyFont="1"/>
    <xf numFmtId="44" fontId="1" fillId="0" borderId="0" xfId="2" applyFont="1"/>
    <xf numFmtId="3" fontId="0" fillId="0" borderId="0" xfId="0" applyNumberForma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39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0" xfId="2" applyFont="1" applyAlignment="1">
      <alignment vertical="top"/>
    </xf>
    <xf numFmtId="44" fontId="0" fillId="0" borderId="1" xfId="2" applyFont="1" applyBorder="1" applyAlignment="1">
      <alignment vertical="top"/>
    </xf>
    <xf numFmtId="4" fontId="0" fillId="0" borderId="0" xfId="0" applyNumberFormat="1" applyAlignment="1">
      <alignment wrapText="1"/>
    </xf>
    <xf numFmtId="44" fontId="1" fillId="0" borderId="1" xfId="2" applyFont="1" applyBorder="1"/>
    <xf numFmtId="44" fontId="0" fillId="0" borderId="1" xfId="2" applyFont="1" applyBorder="1"/>
    <xf numFmtId="164" fontId="1" fillId="0" borderId="1" xfId="2" applyNumberFormat="1" applyFont="1" applyBorder="1"/>
    <xf numFmtId="44" fontId="0" fillId="0" borderId="0" xfId="2" applyFont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Alignment="1">
      <alignment horizontal="left" vertical="top"/>
    </xf>
    <xf numFmtId="4" fontId="1" fillId="0" borderId="1" xfId="0" applyNumberFormat="1" applyFont="1" applyFill="1" applyBorder="1"/>
    <xf numFmtId="0" fontId="1" fillId="0" borderId="0" xfId="0" applyFont="1" applyFill="1" applyAlignment="1">
      <alignment vertical="top"/>
    </xf>
    <xf numFmtId="0" fontId="0" fillId="0" borderId="0" xfId="0" applyFill="1"/>
    <xf numFmtId="43" fontId="1" fillId="0" borderId="1" xfId="0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C29" sqref="C29"/>
    </sheetView>
  </sheetViews>
  <sheetFormatPr defaultRowHeight="15" x14ac:dyDescent="0.25"/>
  <cols>
    <col min="1" max="1" width="93.28515625" style="5" customWidth="1"/>
    <col min="2" max="2" width="11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6" t="s">
        <v>272</v>
      </c>
      <c r="B1" s="7"/>
      <c r="C1" s="7"/>
      <c r="D1" s="7"/>
    </row>
    <row r="2" spans="1:4" x14ac:dyDescent="0.25">
      <c r="A2" s="6" t="s">
        <v>2</v>
      </c>
      <c r="B2" s="8" t="s">
        <v>0</v>
      </c>
      <c r="C2" s="8" t="s">
        <v>1</v>
      </c>
      <c r="D2" s="8" t="s">
        <v>3</v>
      </c>
    </row>
    <row r="3" spans="1:4" x14ac:dyDescent="0.25">
      <c r="A3" s="9" t="s">
        <v>276</v>
      </c>
      <c r="B3" s="63">
        <v>119.93</v>
      </c>
      <c r="C3" s="10"/>
      <c r="D3" s="7"/>
    </row>
    <row r="4" spans="1:4" x14ac:dyDescent="0.25">
      <c r="A4" s="9" t="s">
        <v>273</v>
      </c>
      <c r="B4" s="63">
        <v>8067.5</v>
      </c>
      <c r="C4" s="11"/>
      <c r="D4" s="7"/>
    </row>
    <row r="5" spans="1:4" x14ac:dyDescent="0.25">
      <c r="A5" s="9" t="s">
        <v>70</v>
      </c>
      <c r="B5" s="7" t="s">
        <v>4</v>
      </c>
      <c r="C5" s="12"/>
      <c r="D5" s="7"/>
    </row>
    <row r="6" spans="1:4" x14ac:dyDescent="0.25">
      <c r="A6" s="9" t="s">
        <v>278</v>
      </c>
      <c r="B6" s="63">
        <v>67.19</v>
      </c>
      <c r="C6" s="7"/>
      <c r="D6" s="7"/>
    </row>
    <row r="7" spans="1:4" x14ac:dyDescent="0.25">
      <c r="A7" s="9" t="s">
        <v>277</v>
      </c>
      <c r="B7" s="63">
        <v>81.900000000000006</v>
      </c>
      <c r="C7" s="7"/>
      <c r="D7" s="7"/>
    </row>
    <row r="8" spans="1:4" x14ac:dyDescent="0.25">
      <c r="A8" s="9" t="s">
        <v>302</v>
      </c>
      <c r="B8" s="55">
        <v>311.08970499698978</v>
      </c>
      <c r="C8" s="7"/>
      <c r="D8" s="7"/>
    </row>
    <row r="9" spans="1:4" x14ac:dyDescent="0.25">
      <c r="A9" s="9" t="s">
        <v>303</v>
      </c>
      <c r="B9" s="55">
        <v>89.16315472606864</v>
      </c>
      <c r="C9" s="7"/>
      <c r="D9" s="7"/>
    </row>
    <row r="10" spans="1:4" x14ac:dyDescent="0.25">
      <c r="A10" s="9" t="s">
        <v>290</v>
      </c>
      <c r="B10" s="7" t="s">
        <v>4</v>
      </c>
      <c r="C10" s="7"/>
      <c r="D10" s="7"/>
    </row>
    <row r="11" spans="1:4" x14ac:dyDescent="0.25">
      <c r="A11" s="61" t="s">
        <v>65</v>
      </c>
      <c r="B11" s="7" t="s">
        <v>4</v>
      </c>
      <c r="C11" s="7"/>
      <c r="D11" s="7"/>
    </row>
    <row r="12" spans="1:4" x14ac:dyDescent="0.25">
      <c r="A12" s="9" t="s">
        <v>289</v>
      </c>
      <c r="B12" s="7" t="s">
        <v>4</v>
      </c>
      <c r="C12" s="7"/>
      <c r="D12" s="7"/>
    </row>
    <row r="13" spans="1:4" x14ac:dyDescent="0.25">
      <c r="A13" s="43" t="s">
        <v>68</v>
      </c>
      <c r="B13" s="7" t="s">
        <v>4</v>
      </c>
      <c r="C13" s="7"/>
      <c r="D13" s="7"/>
    </row>
    <row r="14" spans="1:4" x14ac:dyDescent="0.25">
      <c r="A14" s="43" t="s">
        <v>69</v>
      </c>
      <c r="B14" s="7" t="s">
        <v>4</v>
      </c>
      <c r="C14" s="7"/>
      <c r="D14" s="7"/>
    </row>
    <row r="15" spans="1:4" x14ac:dyDescent="0.25">
      <c r="A15" s="9" t="s">
        <v>45</v>
      </c>
      <c r="B15" s="7" t="s">
        <v>46</v>
      </c>
      <c r="C15" s="7"/>
      <c r="D15" s="7"/>
    </row>
    <row r="16" spans="1:4" ht="30" x14ac:dyDescent="0.3">
      <c r="A16" s="6" t="s">
        <v>297</v>
      </c>
      <c r="B16" s="44" t="s">
        <v>4</v>
      </c>
      <c r="C16" s="7"/>
      <c r="D16" s="7"/>
    </row>
    <row r="17" spans="1:4" ht="30" x14ac:dyDescent="0.25">
      <c r="A17" s="6" t="s">
        <v>298</v>
      </c>
      <c r="B17" s="7" t="s">
        <v>287</v>
      </c>
      <c r="C17" s="7"/>
      <c r="D17" s="7"/>
    </row>
    <row r="18" spans="1:4" x14ac:dyDescent="0.25">
      <c r="A18" s="5" t="s">
        <v>288</v>
      </c>
      <c r="B18" s="62">
        <v>311.08970499698978</v>
      </c>
      <c r="C18" s="2" t="s">
        <v>77</v>
      </c>
      <c r="D18" s="62">
        <v>89.16315472606864</v>
      </c>
    </row>
    <row r="19" spans="1:4" x14ac:dyDescent="0.25">
      <c r="A19" s="3" t="s">
        <v>274</v>
      </c>
      <c r="B19" s="62"/>
      <c r="C19" s="13"/>
    </row>
    <row r="20" spans="1:4" x14ac:dyDescent="0.25">
      <c r="A20" s="5" t="s">
        <v>275</v>
      </c>
      <c r="B20" s="62">
        <v>3199.95</v>
      </c>
    </row>
    <row r="21" spans="1:4" x14ac:dyDescent="0.25">
      <c r="A21" s="5" t="s">
        <v>93</v>
      </c>
      <c r="B21" s="62">
        <v>27186.120000000003</v>
      </c>
    </row>
    <row r="22" spans="1:4" x14ac:dyDescent="0.25">
      <c r="A22" s="5" t="s">
        <v>296</v>
      </c>
      <c r="B22" s="62">
        <v>664</v>
      </c>
    </row>
    <row r="24" spans="1:4" x14ac:dyDescent="0.25">
      <c r="C24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9"/>
  <sheetViews>
    <sheetView workbookViewId="0">
      <selection activeCell="D9" sqref="D9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283</v>
      </c>
    </row>
    <row r="2" spans="1:21" x14ac:dyDescent="0.25">
      <c r="A2" s="18" t="s">
        <v>33</v>
      </c>
      <c r="B2" s="18" t="s">
        <v>34</v>
      </c>
      <c r="C2" s="18" t="s">
        <v>35</v>
      </c>
      <c r="D2" s="18" t="s">
        <v>39</v>
      </c>
      <c r="E2" s="18" t="s">
        <v>54</v>
      </c>
      <c r="F2" s="18" t="s">
        <v>49</v>
      </c>
      <c r="G2" s="18" t="s">
        <v>55</v>
      </c>
      <c r="H2" s="18" t="s">
        <v>50</v>
      </c>
      <c r="I2" s="18" t="s">
        <v>58</v>
      </c>
      <c r="J2" s="18" t="s">
        <v>37</v>
      </c>
      <c r="K2" s="18" t="s">
        <v>40</v>
      </c>
      <c r="L2" s="18" t="s">
        <v>51</v>
      </c>
      <c r="M2" s="18" t="s">
        <v>52</v>
      </c>
      <c r="N2" s="18" t="s">
        <v>53</v>
      </c>
      <c r="O2" s="18" t="s">
        <v>59</v>
      </c>
      <c r="P2" s="18" t="s">
        <v>36</v>
      </c>
      <c r="Q2" s="18" t="s">
        <v>41</v>
      </c>
      <c r="R2" s="18" t="s">
        <v>60</v>
      </c>
      <c r="S2" s="25" t="s">
        <v>56</v>
      </c>
      <c r="T2" s="25" t="s">
        <v>57</v>
      </c>
      <c r="U2" s="15"/>
    </row>
    <row r="3" spans="1:21" x14ac:dyDescent="0.25">
      <c r="A3" s="14" t="s">
        <v>38</v>
      </c>
      <c r="B3" s="14" t="s">
        <v>71</v>
      </c>
      <c r="C3" s="14">
        <v>180171.55</v>
      </c>
      <c r="D3" s="14">
        <v>32218.58</v>
      </c>
      <c r="E3" s="14">
        <v>160200</v>
      </c>
      <c r="F3" s="14">
        <v>9932.4</v>
      </c>
      <c r="G3" s="14">
        <v>196829.17</v>
      </c>
      <c r="H3" s="14">
        <v>2854.02</v>
      </c>
      <c r="I3" s="14">
        <f>D3+F3+H3</f>
        <v>45005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180171.55</v>
      </c>
      <c r="Q3" s="14">
        <v>12612.32</v>
      </c>
      <c r="R3" s="14">
        <f t="shared" ref="R3:R4" si="0">I3+K3+Q3</f>
        <v>57617.32</v>
      </c>
      <c r="S3" s="15">
        <v>16657.62</v>
      </c>
      <c r="T3">
        <v>0</v>
      </c>
    </row>
    <row r="4" spans="1:21" x14ac:dyDescent="0.25">
      <c r="A4" s="14" t="s">
        <v>44</v>
      </c>
      <c r="B4" s="14" t="s">
        <v>42</v>
      </c>
      <c r="C4" s="14">
        <v>27852.71</v>
      </c>
      <c r="D4" s="14">
        <v>1488.92</v>
      </c>
      <c r="E4" s="14">
        <v>29022.48</v>
      </c>
      <c r="F4" s="14">
        <v>1799.39</v>
      </c>
      <c r="G4" s="14">
        <v>29022.48</v>
      </c>
      <c r="H4" s="14">
        <v>420.83</v>
      </c>
      <c r="I4" s="14">
        <f>D4+F4+H4</f>
        <v>3709.1400000000003</v>
      </c>
      <c r="J4" s="14">
        <v>28276.51</v>
      </c>
      <c r="K4" s="14">
        <v>448.08</v>
      </c>
      <c r="L4" s="14">
        <v>17.670000000000002</v>
      </c>
      <c r="M4" s="14">
        <v>0</v>
      </c>
      <c r="N4" s="14">
        <v>125.15</v>
      </c>
      <c r="O4" s="14">
        <f>K4+L4+M4+N4</f>
        <v>590.9</v>
      </c>
      <c r="P4" s="14">
        <v>0</v>
      </c>
      <c r="Q4" s="14">
        <v>0</v>
      </c>
      <c r="R4" s="14">
        <f t="shared" si="0"/>
        <v>4157.22</v>
      </c>
      <c r="S4" s="26">
        <v>1169.77</v>
      </c>
      <c r="T4" s="26">
        <v>0</v>
      </c>
    </row>
    <row r="5" spans="1:21" x14ac:dyDescent="0.25">
      <c r="A5" s="18" t="s">
        <v>5</v>
      </c>
      <c r="B5" s="18"/>
      <c r="C5" s="21">
        <f t="shared" ref="C5:S5" si="1">SUM(C3:C4)</f>
        <v>208024.25999999998</v>
      </c>
      <c r="D5" s="18">
        <f t="shared" si="1"/>
        <v>33707.5</v>
      </c>
      <c r="E5" s="18">
        <f t="shared" si="1"/>
        <v>189222.48</v>
      </c>
      <c r="F5" s="18">
        <f t="shared" si="1"/>
        <v>11731.789999999999</v>
      </c>
      <c r="G5" s="18">
        <f t="shared" si="1"/>
        <v>225851.65000000002</v>
      </c>
      <c r="H5" s="18">
        <f t="shared" si="1"/>
        <v>3274.85</v>
      </c>
      <c r="I5" s="18">
        <f t="shared" si="1"/>
        <v>48714.14</v>
      </c>
      <c r="J5" s="21">
        <f t="shared" si="1"/>
        <v>28276.51</v>
      </c>
      <c r="K5" s="18">
        <f t="shared" si="1"/>
        <v>448.08</v>
      </c>
      <c r="L5" s="18">
        <f t="shared" si="1"/>
        <v>17.670000000000002</v>
      </c>
      <c r="M5" s="18">
        <f t="shared" si="1"/>
        <v>0</v>
      </c>
      <c r="N5" s="18">
        <f t="shared" si="1"/>
        <v>125.15</v>
      </c>
      <c r="O5" s="18">
        <f t="shared" si="1"/>
        <v>590.9</v>
      </c>
      <c r="P5" s="21">
        <f t="shared" si="1"/>
        <v>180171.55</v>
      </c>
      <c r="Q5" s="18">
        <f t="shared" si="1"/>
        <v>12612.32</v>
      </c>
      <c r="R5" s="18">
        <f t="shared" si="1"/>
        <v>61774.54</v>
      </c>
      <c r="S5" s="45">
        <f t="shared" si="1"/>
        <v>17827.39</v>
      </c>
    </row>
    <row r="6" spans="1:21" x14ac:dyDescent="0.25">
      <c r="C6" s="30"/>
      <c r="I6" s="27"/>
      <c r="J6" s="30"/>
      <c r="O6" s="27"/>
    </row>
    <row r="7" spans="1:21" x14ac:dyDescent="0.25">
      <c r="C7" s="16"/>
      <c r="J7" s="16"/>
    </row>
    <row r="8" spans="1:21" x14ac:dyDescent="0.25">
      <c r="C8" s="16"/>
      <c r="J8" s="16"/>
    </row>
    <row r="9" spans="1:21" x14ac:dyDescent="0.25">
      <c r="K9" s="16"/>
      <c r="L9" s="16"/>
      <c r="M9" s="16"/>
      <c r="N9" s="16"/>
      <c r="O9" s="16"/>
      <c r="R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1:J12"/>
  <sheetViews>
    <sheetView workbookViewId="0">
      <selection activeCell="F12" sqref="F12"/>
    </sheetView>
  </sheetViews>
  <sheetFormatPr defaultRowHeight="15" x14ac:dyDescent="0.25"/>
  <cols>
    <col min="3" max="3" width="36.28515625" customWidth="1"/>
    <col min="4" max="4" width="12" bestFit="1" customWidth="1"/>
    <col min="5" max="5" width="17.28515625" customWidth="1"/>
    <col min="6" max="6" width="15.42578125" bestFit="1" customWidth="1"/>
    <col min="7" max="7" width="22" bestFit="1" customWidth="1"/>
    <col min="8" max="8" width="30.42578125" bestFit="1" customWidth="1"/>
  </cols>
  <sheetData>
    <row r="1" spans="1:10" x14ac:dyDescent="0.25">
      <c r="A1" s="1" t="s">
        <v>126</v>
      </c>
    </row>
    <row r="2" spans="1:10" x14ac:dyDescent="0.25">
      <c r="A2" t="s">
        <v>72</v>
      </c>
      <c r="B2" t="s">
        <v>34</v>
      </c>
      <c r="C2" t="s">
        <v>75</v>
      </c>
      <c r="D2" t="s">
        <v>73</v>
      </c>
      <c r="F2" t="s">
        <v>124</v>
      </c>
      <c r="G2" t="s">
        <v>74</v>
      </c>
    </row>
    <row r="3" spans="1:10" x14ac:dyDescent="0.25">
      <c r="A3">
        <v>2023</v>
      </c>
      <c r="B3" t="s">
        <v>125</v>
      </c>
      <c r="C3" t="s">
        <v>76</v>
      </c>
      <c r="D3">
        <v>23216</v>
      </c>
      <c r="F3">
        <v>2620</v>
      </c>
      <c r="G3">
        <v>7405</v>
      </c>
    </row>
    <row r="5" spans="1:10" x14ac:dyDescent="0.25">
      <c r="A5" s="1">
        <v>2023</v>
      </c>
      <c r="B5" s="1" t="s">
        <v>5</v>
      </c>
      <c r="C5" s="1" t="s">
        <v>76</v>
      </c>
      <c r="D5" s="1">
        <f>D3+E3+F3</f>
        <v>25836</v>
      </c>
      <c r="E5" s="1" t="s">
        <v>84</v>
      </c>
      <c r="F5" s="55">
        <f>D5/83.05</f>
        <v>311.08970499698978</v>
      </c>
      <c r="G5" s="1">
        <f>SUM(G3:G3)</f>
        <v>7405</v>
      </c>
      <c r="H5" t="s">
        <v>85</v>
      </c>
      <c r="I5" s="55">
        <f>G3/83.05</f>
        <v>89.16315472606864</v>
      </c>
    </row>
    <row r="7" spans="1:10" x14ac:dyDescent="0.25">
      <c r="A7" s="1" t="s">
        <v>127</v>
      </c>
    </row>
    <row r="8" spans="1:10" x14ac:dyDescent="0.25">
      <c r="B8" t="s">
        <v>128</v>
      </c>
      <c r="D8" s="56">
        <v>7450</v>
      </c>
    </row>
    <row r="9" spans="1:10" x14ac:dyDescent="0.25">
      <c r="B9" t="s">
        <v>123</v>
      </c>
      <c r="D9">
        <v>7190.21</v>
      </c>
      <c r="E9" t="s">
        <v>279</v>
      </c>
      <c r="F9" s="16">
        <v>9085.75</v>
      </c>
      <c r="G9" s="16" t="s">
        <v>280</v>
      </c>
      <c r="H9" s="16">
        <f>F9-D9</f>
        <v>1895.54</v>
      </c>
      <c r="I9" s="16" t="s">
        <v>281</v>
      </c>
      <c r="J9" s="54">
        <f>H9/83.05</f>
        <v>22.824081878386515</v>
      </c>
    </row>
    <row r="10" spans="1:10" x14ac:dyDescent="0.25">
      <c r="B10" t="s">
        <v>299</v>
      </c>
      <c r="D10">
        <f>4430+608.97</f>
        <v>5038.97</v>
      </c>
    </row>
    <row r="11" spans="1:10" x14ac:dyDescent="0.25">
      <c r="B11" t="s">
        <v>301</v>
      </c>
      <c r="D11" s="56">
        <f>D8+D9-D10</f>
        <v>9601.239999999998</v>
      </c>
    </row>
    <row r="12" spans="1:10" x14ac:dyDescent="0.25">
      <c r="B12" t="s">
        <v>300</v>
      </c>
      <c r="D12" s="54">
        <f>D11/83.05</f>
        <v>115.60794701986752</v>
      </c>
      <c r="E12" t="s">
        <v>282</v>
      </c>
      <c r="F12" s="54">
        <v>22.824081878386515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C1C4-63A3-4297-BEAF-0886FA7B2626}">
  <dimension ref="A1:G98"/>
  <sheetViews>
    <sheetView workbookViewId="0">
      <selection activeCell="D29" sqref="D29"/>
    </sheetView>
  </sheetViews>
  <sheetFormatPr defaultColWidth="30.85546875" defaultRowHeight="15" x14ac:dyDescent="0.25"/>
  <sheetData>
    <row r="1" spans="1:6" x14ac:dyDescent="0.25">
      <c r="A1" s="57" t="s">
        <v>129</v>
      </c>
    </row>
    <row r="2" spans="1:6" x14ac:dyDescent="0.25">
      <c r="A2" t="s">
        <v>130</v>
      </c>
      <c r="B2" t="s">
        <v>131</v>
      </c>
    </row>
    <row r="3" spans="1:6" x14ac:dyDescent="0.25">
      <c r="A3" t="s">
        <v>132</v>
      </c>
      <c r="B3" t="s">
        <v>133</v>
      </c>
    </row>
    <row r="4" spans="1:6" x14ac:dyDescent="0.25">
      <c r="A4" t="s">
        <v>134</v>
      </c>
      <c r="B4" t="s">
        <v>135</v>
      </c>
    </row>
    <row r="7" spans="1:6" x14ac:dyDescent="0.25">
      <c r="A7" s="57" t="s">
        <v>136</v>
      </c>
      <c r="B7" s="57" t="s">
        <v>137</v>
      </c>
      <c r="E7" s="57" t="s">
        <v>138</v>
      </c>
      <c r="F7" s="58" t="s">
        <v>139</v>
      </c>
    </row>
    <row r="8" spans="1:6" ht="75" x14ac:dyDescent="0.25">
      <c r="A8" s="57" t="s">
        <v>140</v>
      </c>
      <c r="B8" s="58" t="s">
        <v>141</v>
      </c>
      <c r="E8" s="57" t="s">
        <v>142</v>
      </c>
      <c r="F8" s="58" t="s">
        <v>143</v>
      </c>
    </row>
    <row r="9" spans="1:6" x14ac:dyDescent="0.25">
      <c r="A9" s="57" t="s">
        <v>144</v>
      </c>
      <c r="B9" s="58" t="s">
        <v>145</v>
      </c>
      <c r="E9" s="57" t="s">
        <v>146</v>
      </c>
      <c r="F9" s="57" t="s">
        <v>147</v>
      </c>
    </row>
    <row r="10" spans="1:6" x14ac:dyDescent="0.25">
      <c r="A10" s="57" t="s">
        <v>148</v>
      </c>
      <c r="B10" s="58" t="s">
        <v>149</v>
      </c>
      <c r="E10" s="57" t="s">
        <v>150</v>
      </c>
      <c r="F10" s="57" t="s">
        <v>151</v>
      </c>
    </row>
    <row r="11" spans="1:6" x14ac:dyDescent="0.25">
      <c r="A11" s="57" t="s">
        <v>152</v>
      </c>
      <c r="B11" t="s">
        <v>153</v>
      </c>
      <c r="E11" s="57" t="s">
        <v>154</v>
      </c>
      <c r="F11" s="57" t="s">
        <v>155</v>
      </c>
    </row>
    <row r="12" spans="1:6" x14ac:dyDescent="0.25">
      <c r="A12" s="57" t="s">
        <v>156</v>
      </c>
      <c r="B12" s="57" t="s">
        <v>157</v>
      </c>
      <c r="E12" s="57" t="s">
        <v>158</v>
      </c>
      <c r="F12" s="57" t="s">
        <v>159</v>
      </c>
    </row>
    <row r="13" spans="1:6" x14ac:dyDescent="0.25">
      <c r="A13" s="57" t="s">
        <v>160</v>
      </c>
      <c r="B13" s="57" t="s">
        <v>161</v>
      </c>
      <c r="E13" s="57" t="s">
        <v>162</v>
      </c>
      <c r="F13" s="57" t="s">
        <v>163</v>
      </c>
    </row>
    <row r="14" spans="1:6" x14ac:dyDescent="0.25">
      <c r="A14" s="57" t="s">
        <v>164</v>
      </c>
      <c r="B14" s="57" t="s">
        <v>137</v>
      </c>
      <c r="E14" s="57" t="s">
        <v>165</v>
      </c>
      <c r="F14" t="s">
        <v>76</v>
      </c>
    </row>
    <row r="15" spans="1:6" x14ac:dyDescent="0.25">
      <c r="A15" t="s">
        <v>166</v>
      </c>
      <c r="B15" t="s">
        <v>167</v>
      </c>
    </row>
    <row r="19" spans="1:7" x14ac:dyDescent="0.25">
      <c r="A19" s="59" t="s">
        <v>168</v>
      </c>
      <c r="B19" s="59" t="s">
        <v>169</v>
      </c>
      <c r="C19" s="59" t="s">
        <v>170</v>
      </c>
      <c r="D19" s="59" t="s">
        <v>171</v>
      </c>
    </row>
    <row r="20" spans="1:7" x14ac:dyDescent="0.25">
      <c r="A20" s="60">
        <v>167463.82</v>
      </c>
      <c r="B20" s="60">
        <v>1585905</v>
      </c>
      <c r="C20" s="60">
        <v>1810292.8299999996</v>
      </c>
      <c r="D20" s="60">
        <v>391851.65</v>
      </c>
    </row>
    <row r="24" spans="1:7" x14ac:dyDescent="0.25">
      <c r="A24" s="59" t="s">
        <v>172</v>
      </c>
      <c r="B24" s="59" t="s">
        <v>173</v>
      </c>
      <c r="C24" s="59" t="s">
        <v>174</v>
      </c>
      <c r="D24" s="59" t="s">
        <v>175</v>
      </c>
      <c r="E24" s="59" t="s">
        <v>176</v>
      </c>
      <c r="F24" s="59" t="s">
        <v>177</v>
      </c>
      <c r="G24" s="59" t="s">
        <v>178</v>
      </c>
    </row>
    <row r="25" spans="1:7" ht="45" x14ac:dyDescent="0.25">
      <c r="A25" s="61" t="s">
        <v>179</v>
      </c>
      <c r="B25" s="61" t="s">
        <v>179</v>
      </c>
      <c r="C25" s="61" t="s">
        <v>180</v>
      </c>
      <c r="D25" s="61"/>
      <c r="E25" s="60">
        <v>25000</v>
      </c>
      <c r="F25" s="60"/>
      <c r="G25" s="60">
        <v>142463.82</v>
      </c>
    </row>
    <row r="26" spans="1:7" ht="30" x14ac:dyDescent="0.25">
      <c r="A26" s="61" t="s">
        <v>181</v>
      </c>
      <c r="B26" s="61" t="s">
        <v>181</v>
      </c>
      <c r="C26" s="61" t="s">
        <v>182</v>
      </c>
      <c r="D26" s="61"/>
      <c r="E26" s="60"/>
      <c r="F26" s="60">
        <v>517</v>
      </c>
      <c r="G26" s="60">
        <v>142980.82</v>
      </c>
    </row>
    <row r="27" spans="1:7" x14ac:dyDescent="0.25">
      <c r="A27" s="61" t="s">
        <v>181</v>
      </c>
      <c r="B27" s="61" t="s">
        <v>181</v>
      </c>
      <c r="C27" s="61" t="s">
        <v>183</v>
      </c>
      <c r="D27" s="61"/>
      <c r="E27" s="60">
        <v>161</v>
      </c>
      <c r="F27" s="60"/>
      <c r="G27" s="60">
        <v>142819.82</v>
      </c>
    </row>
    <row r="28" spans="1:7" ht="30" x14ac:dyDescent="0.25">
      <c r="A28" s="61" t="s">
        <v>184</v>
      </c>
      <c r="B28" s="61" t="s">
        <v>184</v>
      </c>
      <c r="C28" s="61" t="s">
        <v>185</v>
      </c>
      <c r="D28" s="61"/>
      <c r="E28" s="60">
        <v>42000</v>
      </c>
      <c r="F28" s="60"/>
      <c r="G28" s="60">
        <v>100819.82</v>
      </c>
    </row>
    <row r="29" spans="1:7" ht="30" x14ac:dyDescent="0.25">
      <c r="A29" s="61" t="s">
        <v>186</v>
      </c>
      <c r="B29" s="61" t="s">
        <v>186</v>
      </c>
      <c r="C29" s="61" t="s">
        <v>187</v>
      </c>
      <c r="D29" s="61"/>
      <c r="E29" s="60"/>
      <c r="F29" s="60">
        <v>118</v>
      </c>
      <c r="G29" s="60">
        <v>100937.82</v>
      </c>
    </row>
    <row r="30" spans="1:7" ht="30" x14ac:dyDescent="0.25">
      <c r="A30" s="61" t="s">
        <v>188</v>
      </c>
      <c r="B30" s="61" t="s">
        <v>188</v>
      </c>
      <c r="C30" s="61" t="s">
        <v>182</v>
      </c>
      <c r="D30" s="61"/>
      <c r="E30" s="60"/>
      <c r="F30" s="60">
        <v>332</v>
      </c>
      <c r="G30" s="60">
        <v>101269.82</v>
      </c>
    </row>
    <row r="31" spans="1:7" x14ac:dyDescent="0.25">
      <c r="A31" s="61" t="s">
        <v>188</v>
      </c>
      <c r="B31" s="61" t="s">
        <v>188</v>
      </c>
      <c r="C31" s="61" t="s">
        <v>183</v>
      </c>
      <c r="D31" s="61"/>
      <c r="E31" s="60">
        <v>104</v>
      </c>
      <c r="F31" s="60"/>
      <c r="G31" s="60">
        <v>101165.82</v>
      </c>
    </row>
    <row r="32" spans="1:7" ht="30" x14ac:dyDescent="0.25">
      <c r="A32" s="61" t="s">
        <v>189</v>
      </c>
      <c r="B32" s="61" t="s">
        <v>189</v>
      </c>
      <c r="C32" s="61" t="s">
        <v>182</v>
      </c>
      <c r="D32" s="61"/>
      <c r="E32" s="60"/>
      <c r="F32" s="60">
        <v>344</v>
      </c>
      <c r="G32" s="60">
        <v>101509.82</v>
      </c>
    </row>
    <row r="33" spans="1:7" x14ac:dyDescent="0.25">
      <c r="A33" s="61" t="s">
        <v>189</v>
      </c>
      <c r="B33" s="61" t="s">
        <v>189</v>
      </c>
      <c r="C33" s="61" t="s">
        <v>183</v>
      </c>
      <c r="D33" s="61"/>
      <c r="E33" s="60">
        <v>107</v>
      </c>
      <c r="F33" s="60"/>
      <c r="G33" s="60">
        <v>101402.82</v>
      </c>
    </row>
    <row r="34" spans="1:7" ht="45" x14ac:dyDescent="0.25">
      <c r="A34" s="61" t="s">
        <v>190</v>
      </c>
      <c r="B34" s="61" t="s">
        <v>190</v>
      </c>
      <c r="C34" s="61" t="s">
        <v>191</v>
      </c>
      <c r="D34" s="61"/>
      <c r="E34" s="60">
        <v>5000</v>
      </c>
      <c r="F34" s="60"/>
      <c r="G34" s="60">
        <v>96402.82</v>
      </c>
    </row>
    <row r="35" spans="1:7" ht="45" x14ac:dyDescent="0.25">
      <c r="A35" s="61" t="s">
        <v>190</v>
      </c>
      <c r="B35" s="61" t="s">
        <v>190</v>
      </c>
      <c r="C35" s="61" t="s">
        <v>192</v>
      </c>
      <c r="D35" s="61"/>
      <c r="E35" s="60">
        <v>20000</v>
      </c>
      <c r="F35" s="60"/>
      <c r="G35" s="60">
        <v>76402.820000000007</v>
      </c>
    </row>
    <row r="36" spans="1:7" ht="30" x14ac:dyDescent="0.25">
      <c r="A36" s="61" t="s">
        <v>193</v>
      </c>
      <c r="B36" s="61" t="s">
        <v>193</v>
      </c>
      <c r="C36" s="61" t="s">
        <v>194</v>
      </c>
      <c r="D36" s="61"/>
      <c r="E36" s="60"/>
      <c r="F36" s="60">
        <v>200000</v>
      </c>
      <c r="G36" s="60">
        <v>276402.82</v>
      </c>
    </row>
    <row r="37" spans="1:7" ht="30" x14ac:dyDescent="0.25">
      <c r="A37" s="61" t="s">
        <v>193</v>
      </c>
      <c r="B37" s="61" t="s">
        <v>193</v>
      </c>
      <c r="C37" s="61" t="s">
        <v>195</v>
      </c>
      <c r="D37" s="61"/>
      <c r="E37" s="60"/>
      <c r="F37" s="60">
        <v>200000</v>
      </c>
      <c r="G37" s="60">
        <v>476402.82</v>
      </c>
    </row>
    <row r="38" spans="1:7" ht="30" x14ac:dyDescent="0.25">
      <c r="A38" s="61" t="s">
        <v>193</v>
      </c>
      <c r="B38" s="61" t="s">
        <v>193</v>
      </c>
      <c r="C38" s="61" t="s">
        <v>196</v>
      </c>
      <c r="D38" s="61"/>
      <c r="E38" s="60"/>
      <c r="F38" s="60">
        <v>200000</v>
      </c>
      <c r="G38" s="60">
        <v>676402.82</v>
      </c>
    </row>
    <row r="39" spans="1:7" ht="45" x14ac:dyDescent="0.25">
      <c r="A39" s="61" t="s">
        <v>193</v>
      </c>
      <c r="B39" s="61" t="s">
        <v>193</v>
      </c>
      <c r="C39" s="61" t="s">
        <v>197</v>
      </c>
      <c r="D39" s="61"/>
      <c r="E39" s="60"/>
      <c r="F39" s="60">
        <v>150000</v>
      </c>
      <c r="G39" s="60">
        <v>826402.82</v>
      </c>
    </row>
    <row r="40" spans="1:7" ht="30" x14ac:dyDescent="0.25">
      <c r="A40" s="61" t="s">
        <v>198</v>
      </c>
      <c r="B40" s="61" t="s">
        <v>198</v>
      </c>
      <c r="C40" s="61" t="s">
        <v>199</v>
      </c>
      <c r="D40" s="61"/>
      <c r="E40" s="60">
        <v>100000</v>
      </c>
      <c r="F40" s="60"/>
      <c r="G40" s="60">
        <v>726402.82</v>
      </c>
    </row>
    <row r="41" spans="1:7" ht="30" x14ac:dyDescent="0.25">
      <c r="A41" s="61" t="s">
        <v>200</v>
      </c>
      <c r="B41" s="61" t="s">
        <v>200</v>
      </c>
      <c r="C41" s="61" t="s">
        <v>201</v>
      </c>
      <c r="D41" s="61"/>
      <c r="E41" s="60"/>
      <c r="F41" s="60">
        <v>396</v>
      </c>
      <c r="G41" s="60">
        <v>726798.82</v>
      </c>
    </row>
    <row r="42" spans="1:7" ht="30" x14ac:dyDescent="0.25">
      <c r="A42" s="61" t="s">
        <v>202</v>
      </c>
      <c r="B42" s="61" t="s">
        <v>202</v>
      </c>
      <c r="C42" s="61" t="s">
        <v>203</v>
      </c>
      <c r="D42" s="61"/>
      <c r="E42" s="60">
        <v>100000</v>
      </c>
      <c r="F42" s="60"/>
      <c r="G42" s="60">
        <v>626798.81999999995</v>
      </c>
    </row>
    <row r="43" spans="1:7" ht="30" x14ac:dyDescent="0.25">
      <c r="A43" s="61" t="s">
        <v>204</v>
      </c>
      <c r="B43" s="61" t="s">
        <v>204</v>
      </c>
      <c r="C43" s="61" t="s">
        <v>205</v>
      </c>
      <c r="D43" s="61"/>
      <c r="E43" s="60">
        <v>100000</v>
      </c>
      <c r="F43" s="60"/>
      <c r="G43" s="60">
        <v>526798.81999999995</v>
      </c>
    </row>
    <row r="44" spans="1:7" ht="30" x14ac:dyDescent="0.25">
      <c r="A44" s="61" t="s">
        <v>206</v>
      </c>
      <c r="B44" s="61" t="s">
        <v>206</v>
      </c>
      <c r="C44" s="61" t="s">
        <v>182</v>
      </c>
      <c r="D44" s="61"/>
      <c r="E44" s="60"/>
      <c r="F44" s="60">
        <v>1858</v>
      </c>
      <c r="G44" s="60">
        <v>528656.81999999995</v>
      </c>
    </row>
    <row r="45" spans="1:7" x14ac:dyDescent="0.25">
      <c r="A45" s="61" t="s">
        <v>206</v>
      </c>
      <c r="B45" s="61" t="s">
        <v>206</v>
      </c>
      <c r="C45" s="61" t="s">
        <v>183</v>
      </c>
      <c r="D45" s="61"/>
      <c r="E45" s="60">
        <v>580</v>
      </c>
      <c r="F45" s="60"/>
      <c r="G45" s="60">
        <v>528076.81999999995</v>
      </c>
    </row>
    <row r="46" spans="1:7" ht="30" x14ac:dyDescent="0.25">
      <c r="A46" s="61" t="s">
        <v>207</v>
      </c>
      <c r="B46" s="61" t="s">
        <v>207</v>
      </c>
      <c r="C46" s="61" t="s">
        <v>182</v>
      </c>
      <c r="D46" s="61"/>
      <c r="E46" s="60"/>
      <c r="F46" s="60">
        <v>1789</v>
      </c>
      <c r="G46" s="60">
        <v>529865.81999999995</v>
      </c>
    </row>
    <row r="47" spans="1:7" x14ac:dyDescent="0.25">
      <c r="A47" s="61" t="s">
        <v>207</v>
      </c>
      <c r="B47" s="61" t="s">
        <v>207</v>
      </c>
      <c r="C47" s="61" t="s">
        <v>183</v>
      </c>
      <c r="D47" s="61"/>
      <c r="E47" s="60">
        <v>558</v>
      </c>
      <c r="F47" s="60"/>
      <c r="G47" s="60">
        <v>529307.81999999995</v>
      </c>
    </row>
    <row r="48" spans="1:7" ht="45" x14ac:dyDescent="0.25">
      <c r="A48" s="61" t="s">
        <v>208</v>
      </c>
      <c r="B48" s="61" t="s">
        <v>208</v>
      </c>
      <c r="C48" s="61" t="s">
        <v>209</v>
      </c>
      <c r="D48" s="61"/>
      <c r="E48" s="60"/>
      <c r="F48" s="60">
        <v>785.46</v>
      </c>
      <c r="G48" s="60">
        <v>530093.28</v>
      </c>
    </row>
    <row r="49" spans="1:7" ht="45" x14ac:dyDescent="0.25">
      <c r="A49" s="61" t="s">
        <v>210</v>
      </c>
      <c r="B49" s="61" t="s">
        <v>210</v>
      </c>
      <c r="C49" s="61" t="s">
        <v>211</v>
      </c>
      <c r="D49" s="61"/>
      <c r="E49" s="60"/>
      <c r="F49" s="60">
        <v>25107</v>
      </c>
      <c r="G49" s="60">
        <v>555200.28</v>
      </c>
    </row>
    <row r="50" spans="1:7" ht="30" x14ac:dyDescent="0.25">
      <c r="A50" s="61" t="s">
        <v>212</v>
      </c>
      <c r="B50" s="61" t="s">
        <v>212</v>
      </c>
      <c r="C50" s="61" t="s">
        <v>213</v>
      </c>
      <c r="D50" s="61"/>
      <c r="E50" s="60"/>
      <c r="F50" s="60">
        <v>495</v>
      </c>
      <c r="G50" s="60">
        <v>555695.28</v>
      </c>
    </row>
    <row r="51" spans="1:7" ht="30" x14ac:dyDescent="0.25">
      <c r="A51" s="61" t="s">
        <v>214</v>
      </c>
      <c r="B51" s="61" t="s">
        <v>214</v>
      </c>
      <c r="C51" s="61" t="s">
        <v>215</v>
      </c>
      <c r="D51" s="61"/>
      <c r="E51" s="60"/>
      <c r="F51" s="60">
        <v>756808</v>
      </c>
      <c r="G51" s="60">
        <v>1312503.28</v>
      </c>
    </row>
    <row r="52" spans="1:7" ht="30" x14ac:dyDescent="0.25">
      <c r="A52" s="61" t="s">
        <v>214</v>
      </c>
      <c r="B52" s="61" t="s">
        <v>214</v>
      </c>
      <c r="C52" s="61" t="s">
        <v>182</v>
      </c>
      <c r="D52" s="61"/>
      <c r="E52" s="60"/>
      <c r="F52" s="60">
        <v>1888</v>
      </c>
      <c r="G52" s="60">
        <v>1314391.28</v>
      </c>
    </row>
    <row r="53" spans="1:7" x14ac:dyDescent="0.25">
      <c r="A53" s="61" t="s">
        <v>214</v>
      </c>
      <c r="B53" s="61" t="s">
        <v>214</v>
      </c>
      <c r="C53" s="61" t="s">
        <v>183</v>
      </c>
      <c r="D53" s="61"/>
      <c r="E53" s="60">
        <v>589</v>
      </c>
      <c r="F53" s="60"/>
      <c r="G53" s="60">
        <v>1313802.28</v>
      </c>
    </row>
    <row r="54" spans="1:7" ht="45" x14ac:dyDescent="0.25">
      <c r="A54" s="61" t="s">
        <v>216</v>
      </c>
      <c r="B54" s="61" t="s">
        <v>216</v>
      </c>
      <c r="C54" s="61" t="s">
        <v>217</v>
      </c>
      <c r="D54" s="61"/>
      <c r="E54" s="60">
        <v>25000</v>
      </c>
      <c r="F54" s="60"/>
      <c r="G54" s="60">
        <v>1288802.28</v>
      </c>
    </row>
    <row r="55" spans="1:7" ht="30" x14ac:dyDescent="0.25">
      <c r="A55" s="61" t="s">
        <v>216</v>
      </c>
      <c r="B55" s="61" t="s">
        <v>216</v>
      </c>
      <c r="C55" s="61" t="s">
        <v>218</v>
      </c>
      <c r="D55" s="61"/>
      <c r="E55" s="60"/>
      <c r="F55" s="60">
        <v>1496.88</v>
      </c>
      <c r="G55" s="60">
        <v>1290299.1599999999</v>
      </c>
    </row>
    <row r="56" spans="1:7" ht="30" x14ac:dyDescent="0.25">
      <c r="A56" s="61" t="s">
        <v>216</v>
      </c>
      <c r="B56" s="61" t="s">
        <v>216</v>
      </c>
      <c r="C56" s="61" t="s">
        <v>219</v>
      </c>
      <c r="D56" s="61"/>
      <c r="E56" s="60"/>
      <c r="F56" s="60">
        <v>475</v>
      </c>
      <c r="G56" s="60">
        <v>1290774.1599999999</v>
      </c>
    </row>
    <row r="57" spans="1:7" ht="30" x14ac:dyDescent="0.25">
      <c r="A57" s="61" t="s">
        <v>220</v>
      </c>
      <c r="B57" s="61" t="s">
        <v>220</v>
      </c>
      <c r="C57" s="61" t="s">
        <v>221</v>
      </c>
      <c r="D57" s="61"/>
      <c r="E57" s="60">
        <v>200000</v>
      </c>
      <c r="F57" s="60"/>
      <c r="G57" s="60">
        <v>1090774.1599999999</v>
      </c>
    </row>
    <row r="58" spans="1:7" ht="30" x14ac:dyDescent="0.25">
      <c r="A58" s="61" t="s">
        <v>222</v>
      </c>
      <c r="B58" s="61" t="s">
        <v>222</v>
      </c>
      <c r="C58" s="61" t="s">
        <v>182</v>
      </c>
      <c r="D58" s="61"/>
      <c r="E58" s="60"/>
      <c r="F58" s="60">
        <v>4164</v>
      </c>
      <c r="G58" s="60">
        <v>1094938.1599999999</v>
      </c>
    </row>
    <row r="59" spans="1:7" x14ac:dyDescent="0.25">
      <c r="A59" s="61" t="s">
        <v>222</v>
      </c>
      <c r="B59" s="61" t="s">
        <v>222</v>
      </c>
      <c r="C59" s="61" t="s">
        <v>183</v>
      </c>
      <c r="D59" s="61"/>
      <c r="E59" s="60">
        <v>1299</v>
      </c>
      <c r="F59" s="60"/>
      <c r="G59" s="60">
        <v>1093639.1599999999</v>
      </c>
    </row>
    <row r="60" spans="1:7" ht="30" x14ac:dyDescent="0.25">
      <c r="A60" s="61" t="s">
        <v>223</v>
      </c>
      <c r="B60" s="61" t="s">
        <v>223</v>
      </c>
      <c r="C60" s="61" t="s">
        <v>224</v>
      </c>
      <c r="D60" s="61"/>
      <c r="E60" s="60">
        <v>200000</v>
      </c>
      <c r="F60" s="60"/>
      <c r="G60" s="60">
        <v>893639.16</v>
      </c>
    </row>
    <row r="61" spans="1:7" ht="30" x14ac:dyDescent="0.25">
      <c r="A61" s="61" t="s">
        <v>225</v>
      </c>
      <c r="B61" s="61" t="s">
        <v>225</v>
      </c>
      <c r="C61" s="61" t="s">
        <v>226</v>
      </c>
      <c r="D61" s="61"/>
      <c r="E61" s="60"/>
      <c r="F61" s="60">
        <v>200000</v>
      </c>
      <c r="G61" s="60">
        <v>1093639.1599999999</v>
      </c>
    </row>
    <row r="62" spans="1:7" ht="30" x14ac:dyDescent="0.25">
      <c r="A62" s="61" t="s">
        <v>227</v>
      </c>
      <c r="B62" s="61" t="s">
        <v>227</v>
      </c>
      <c r="C62" s="61" t="s">
        <v>228</v>
      </c>
      <c r="D62" s="61"/>
      <c r="E62" s="60"/>
      <c r="F62" s="60">
        <v>178</v>
      </c>
      <c r="G62" s="60">
        <v>1093817.1599999999</v>
      </c>
    </row>
    <row r="63" spans="1:7" ht="30" x14ac:dyDescent="0.25">
      <c r="A63" s="61" t="s">
        <v>229</v>
      </c>
      <c r="B63" s="61" t="s">
        <v>229</v>
      </c>
      <c r="C63" s="61" t="s">
        <v>230</v>
      </c>
      <c r="D63" s="61"/>
      <c r="E63" s="60">
        <v>200000</v>
      </c>
      <c r="F63" s="60"/>
      <c r="G63" s="60">
        <v>893817.16</v>
      </c>
    </row>
    <row r="64" spans="1:7" ht="30" x14ac:dyDescent="0.25">
      <c r="A64" s="61" t="s">
        <v>231</v>
      </c>
      <c r="B64" s="61" t="s">
        <v>231</v>
      </c>
      <c r="C64" s="61" t="s">
        <v>232</v>
      </c>
      <c r="D64" s="61"/>
      <c r="E64" s="60"/>
      <c r="F64" s="60">
        <v>213</v>
      </c>
      <c r="G64" s="60">
        <v>894030.16</v>
      </c>
    </row>
    <row r="65" spans="1:7" ht="45" x14ac:dyDescent="0.25">
      <c r="A65" s="61" t="s">
        <v>233</v>
      </c>
      <c r="B65" s="61" t="s">
        <v>233</v>
      </c>
      <c r="C65" s="61" t="s">
        <v>234</v>
      </c>
      <c r="D65" s="61"/>
      <c r="E65" s="60"/>
      <c r="F65" s="60">
        <v>2620</v>
      </c>
      <c r="G65" s="60">
        <v>896650.16</v>
      </c>
    </row>
    <row r="66" spans="1:7" ht="30" x14ac:dyDescent="0.25">
      <c r="A66" s="61" t="s">
        <v>235</v>
      </c>
      <c r="B66" s="61" t="s">
        <v>235</v>
      </c>
      <c r="C66" s="61" t="s">
        <v>236</v>
      </c>
      <c r="D66" s="61"/>
      <c r="E66" s="60"/>
      <c r="F66" s="60">
        <v>514</v>
      </c>
      <c r="G66" s="60">
        <v>897164.16</v>
      </c>
    </row>
    <row r="67" spans="1:7" ht="30" x14ac:dyDescent="0.25">
      <c r="A67" s="61" t="s">
        <v>235</v>
      </c>
      <c r="B67" s="61" t="s">
        <v>235</v>
      </c>
      <c r="C67" s="61" t="s">
        <v>182</v>
      </c>
      <c r="D67" s="61"/>
      <c r="E67" s="60"/>
      <c r="F67" s="60">
        <v>3237</v>
      </c>
      <c r="G67" s="60">
        <v>900401.16</v>
      </c>
    </row>
    <row r="68" spans="1:7" x14ac:dyDescent="0.25">
      <c r="A68" s="61" t="s">
        <v>235</v>
      </c>
      <c r="B68" s="61" t="s">
        <v>235</v>
      </c>
      <c r="C68" s="61" t="s">
        <v>183</v>
      </c>
      <c r="D68" s="61"/>
      <c r="E68" s="60">
        <v>1010</v>
      </c>
      <c r="F68" s="60"/>
      <c r="G68" s="60">
        <v>899391.16</v>
      </c>
    </row>
    <row r="69" spans="1:7" ht="30" x14ac:dyDescent="0.25">
      <c r="A69" s="61" t="s">
        <v>237</v>
      </c>
      <c r="B69" s="61" t="s">
        <v>237</v>
      </c>
      <c r="C69" s="61" t="s">
        <v>238</v>
      </c>
      <c r="D69" s="61"/>
      <c r="E69" s="60"/>
      <c r="F69" s="60">
        <v>640.25</v>
      </c>
      <c r="G69" s="60">
        <v>900031.41</v>
      </c>
    </row>
    <row r="70" spans="1:7" ht="30" x14ac:dyDescent="0.25">
      <c r="A70" s="61" t="s">
        <v>239</v>
      </c>
      <c r="B70" s="61" t="s">
        <v>239</v>
      </c>
      <c r="C70" s="61" t="s">
        <v>240</v>
      </c>
      <c r="D70" s="61"/>
      <c r="E70" s="60"/>
      <c r="F70" s="60">
        <v>68.5</v>
      </c>
      <c r="G70" s="60">
        <v>900099.91</v>
      </c>
    </row>
    <row r="71" spans="1:7" ht="30" x14ac:dyDescent="0.25">
      <c r="A71" s="61" t="s">
        <v>241</v>
      </c>
      <c r="B71" s="61" t="s">
        <v>241</v>
      </c>
      <c r="C71" s="61" t="s">
        <v>182</v>
      </c>
      <c r="D71" s="61"/>
      <c r="E71" s="60"/>
      <c r="F71" s="60">
        <v>2951</v>
      </c>
      <c r="G71" s="60">
        <v>903050.91</v>
      </c>
    </row>
    <row r="72" spans="1:7" x14ac:dyDescent="0.25">
      <c r="A72" s="61" t="s">
        <v>241</v>
      </c>
      <c r="B72" s="61" t="s">
        <v>241</v>
      </c>
      <c r="C72" s="61" t="s">
        <v>183</v>
      </c>
      <c r="D72" s="61"/>
      <c r="E72" s="60">
        <v>921</v>
      </c>
      <c r="F72" s="60"/>
      <c r="G72" s="60">
        <v>902129.91</v>
      </c>
    </row>
    <row r="73" spans="1:7" ht="45" x14ac:dyDescent="0.25">
      <c r="A73" s="61" t="s">
        <v>242</v>
      </c>
      <c r="B73" s="61" t="s">
        <v>242</v>
      </c>
      <c r="C73" s="61" t="s">
        <v>243</v>
      </c>
      <c r="D73" s="61"/>
      <c r="E73" s="60">
        <v>25000</v>
      </c>
      <c r="F73" s="60"/>
      <c r="G73" s="60">
        <v>877129.91</v>
      </c>
    </row>
    <row r="74" spans="1:7" ht="30" x14ac:dyDescent="0.25">
      <c r="A74" s="61" t="s">
        <v>244</v>
      </c>
      <c r="B74" s="61" t="s">
        <v>244</v>
      </c>
      <c r="C74" s="61" t="s">
        <v>245</v>
      </c>
      <c r="D74" s="61"/>
      <c r="E74" s="60">
        <v>150000</v>
      </c>
      <c r="F74" s="60"/>
      <c r="G74" s="60">
        <v>727129.91</v>
      </c>
    </row>
    <row r="75" spans="1:7" ht="45" x14ac:dyDescent="0.25">
      <c r="A75" s="61" t="s">
        <v>246</v>
      </c>
      <c r="B75" s="61" t="s">
        <v>246</v>
      </c>
      <c r="C75" s="61" t="s">
        <v>247</v>
      </c>
      <c r="D75" s="61"/>
      <c r="E75" s="60"/>
      <c r="F75" s="60">
        <v>44049.16</v>
      </c>
      <c r="G75" s="60">
        <v>771179.07</v>
      </c>
    </row>
    <row r="76" spans="1:7" ht="30" x14ac:dyDescent="0.25">
      <c r="A76" s="61" t="s">
        <v>248</v>
      </c>
      <c r="B76" s="61" t="s">
        <v>248</v>
      </c>
      <c r="C76" s="61" t="s">
        <v>249</v>
      </c>
      <c r="D76" s="61"/>
      <c r="E76" s="60"/>
      <c r="F76" s="60">
        <v>7.13</v>
      </c>
      <c r="G76" s="60">
        <v>771186.2</v>
      </c>
    </row>
    <row r="77" spans="1:7" ht="30" x14ac:dyDescent="0.25">
      <c r="A77" s="61" t="s">
        <v>250</v>
      </c>
      <c r="B77" s="61" t="s">
        <v>250</v>
      </c>
      <c r="C77" s="61" t="s">
        <v>251</v>
      </c>
      <c r="D77" s="61"/>
      <c r="E77" s="60">
        <v>150000</v>
      </c>
      <c r="F77" s="60"/>
      <c r="G77" s="60">
        <v>621186.19999999995</v>
      </c>
    </row>
    <row r="78" spans="1:7" ht="30" x14ac:dyDescent="0.25">
      <c r="A78" s="61" t="s">
        <v>252</v>
      </c>
      <c r="B78" s="61" t="s">
        <v>252</v>
      </c>
      <c r="C78" s="61" t="s">
        <v>182</v>
      </c>
      <c r="D78" s="61"/>
      <c r="E78" s="60"/>
      <c r="F78" s="60">
        <v>3070</v>
      </c>
      <c r="G78" s="60">
        <v>624256.19999999995</v>
      </c>
    </row>
    <row r="79" spans="1:7" x14ac:dyDescent="0.25">
      <c r="A79" s="61" t="s">
        <v>252</v>
      </c>
      <c r="B79" s="61" t="s">
        <v>252</v>
      </c>
      <c r="C79" s="61" t="s">
        <v>183</v>
      </c>
      <c r="D79" s="61"/>
      <c r="E79" s="60">
        <v>958</v>
      </c>
      <c r="F79" s="60"/>
      <c r="G79" s="60">
        <v>623298.19999999995</v>
      </c>
    </row>
    <row r="80" spans="1:7" ht="30" x14ac:dyDescent="0.25">
      <c r="A80" s="61" t="s">
        <v>253</v>
      </c>
      <c r="B80" s="61" t="s">
        <v>253</v>
      </c>
      <c r="C80" s="61" t="s">
        <v>254</v>
      </c>
      <c r="D80" s="61"/>
      <c r="E80" s="60"/>
      <c r="F80" s="60">
        <v>2252.4499999999998</v>
      </c>
      <c r="G80" s="60">
        <v>625550.65</v>
      </c>
    </row>
    <row r="81" spans="1:7" ht="30" x14ac:dyDescent="0.25">
      <c r="A81" s="61" t="s">
        <v>255</v>
      </c>
      <c r="B81" s="61" t="s">
        <v>255</v>
      </c>
      <c r="C81" s="61" t="s">
        <v>256</v>
      </c>
      <c r="D81" s="61"/>
      <c r="E81" s="60"/>
      <c r="F81" s="60">
        <v>178</v>
      </c>
      <c r="G81" s="60">
        <v>625728.65</v>
      </c>
    </row>
    <row r="82" spans="1:7" ht="30" x14ac:dyDescent="0.25">
      <c r="A82" s="61" t="s">
        <v>257</v>
      </c>
      <c r="B82" s="61" t="s">
        <v>257</v>
      </c>
      <c r="C82" s="61" t="s">
        <v>258</v>
      </c>
      <c r="D82" s="61" t="s">
        <v>259</v>
      </c>
      <c r="E82" s="60">
        <v>500</v>
      </c>
      <c r="F82" s="60"/>
      <c r="G82" s="60">
        <v>625228.65</v>
      </c>
    </row>
    <row r="83" spans="1:7" ht="30" x14ac:dyDescent="0.25">
      <c r="A83" s="61" t="s">
        <v>260</v>
      </c>
      <c r="B83" s="61" t="s">
        <v>260</v>
      </c>
      <c r="C83" s="61" t="s">
        <v>261</v>
      </c>
      <c r="D83" s="61"/>
      <c r="E83" s="60"/>
      <c r="F83" s="60">
        <v>158</v>
      </c>
      <c r="G83" s="60">
        <v>625386.65</v>
      </c>
    </row>
    <row r="84" spans="1:7" ht="30" x14ac:dyDescent="0.25">
      <c r="A84" s="61" t="s">
        <v>262</v>
      </c>
      <c r="B84" s="61" t="s">
        <v>262</v>
      </c>
      <c r="C84" s="61" t="s">
        <v>182</v>
      </c>
      <c r="D84" s="61"/>
      <c r="E84" s="60"/>
      <c r="F84" s="60">
        <v>2276</v>
      </c>
      <c r="G84" s="60">
        <v>627662.65</v>
      </c>
    </row>
    <row r="85" spans="1:7" x14ac:dyDescent="0.25">
      <c r="A85" s="61" t="s">
        <v>262</v>
      </c>
      <c r="B85" s="61" t="s">
        <v>262</v>
      </c>
      <c r="C85" s="61" t="s">
        <v>183</v>
      </c>
      <c r="D85" s="61"/>
      <c r="E85" s="60">
        <v>710</v>
      </c>
      <c r="F85" s="60"/>
      <c r="G85" s="60">
        <v>626952.65</v>
      </c>
    </row>
    <row r="86" spans="1:7" ht="45" x14ac:dyDescent="0.25">
      <c r="A86" s="61" t="s">
        <v>263</v>
      </c>
      <c r="B86" s="61" t="s">
        <v>263</v>
      </c>
      <c r="C86" s="61" t="s">
        <v>264</v>
      </c>
      <c r="D86" s="61"/>
      <c r="E86" s="60">
        <v>5000</v>
      </c>
      <c r="F86" s="60"/>
      <c r="G86" s="60">
        <v>621952.65</v>
      </c>
    </row>
    <row r="87" spans="1:7" ht="60" x14ac:dyDescent="0.25">
      <c r="A87" s="61" t="s">
        <v>263</v>
      </c>
      <c r="B87" s="61" t="s">
        <v>263</v>
      </c>
      <c r="C87" s="61" t="s">
        <v>265</v>
      </c>
      <c r="D87" s="61"/>
      <c r="E87" s="60">
        <v>20000</v>
      </c>
      <c r="F87" s="60"/>
      <c r="G87" s="60">
        <v>601952.65</v>
      </c>
    </row>
    <row r="88" spans="1:7" ht="60" x14ac:dyDescent="0.25">
      <c r="A88" s="61" t="s">
        <v>266</v>
      </c>
      <c r="B88" s="61" t="s">
        <v>266</v>
      </c>
      <c r="C88" s="61" t="s">
        <v>267</v>
      </c>
      <c r="D88" s="61"/>
      <c r="E88" s="60">
        <v>211000</v>
      </c>
      <c r="F88" s="60"/>
      <c r="G88" s="60">
        <v>390952.65</v>
      </c>
    </row>
    <row r="89" spans="1:7" ht="30" x14ac:dyDescent="0.25">
      <c r="A89" s="61" t="s">
        <v>268</v>
      </c>
      <c r="B89" s="61" t="s">
        <v>268</v>
      </c>
      <c r="C89" s="61" t="s">
        <v>182</v>
      </c>
      <c r="D89" s="61"/>
      <c r="E89" s="60"/>
      <c r="F89" s="60">
        <v>1307</v>
      </c>
      <c r="G89" s="60">
        <v>392259.65</v>
      </c>
    </row>
    <row r="90" spans="1:7" x14ac:dyDescent="0.25">
      <c r="A90" s="61" t="s">
        <v>268</v>
      </c>
      <c r="B90" s="61" t="s">
        <v>268</v>
      </c>
      <c r="C90" s="61" t="s">
        <v>183</v>
      </c>
      <c r="D90" s="61"/>
      <c r="E90" s="60">
        <v>408</v>
      </c>
      <c r="F90" s="60"/>
      <c r="G90" s="60">
        <v>391851.65</v>
      </c>
    </row>
    <row r="93" spans="1:7" x14ac:dyDescent="0.25">
      <c r="B93" s="57" t="s">
        <v>5</v>
      </c>
      <c r="E93" s="60">
        <v>1585905</v>
      </c>
      <c r="F93" s="60">
        <v>1810292.8299999996</v>
      </c>
    </row>
    <row r="95" spans="1:7" x14ac:dyDescent="0.25">
      <c r="B95" s="57" t="s">
        <v>269</v>
      </c>
      <c r="C95" s="57">
        <v>30</v>
      </c>
    </row>
    <row r="96" spans="1:7" x14ac:dyDescent="0.25">
      <c r="B96" s="57" t="s">
        <v>270</v>
      </c>
      <c r="C96" s="57">
        <v>36</v>
      </c>
    </row>
    <row r="98" spans="3:3" x14ac:dyDescent="0.25">
      <c r="C98" s="5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53"/>
  <sheetViews>
    <sheetView workbookViewId="0">
      <selection activeCell="G21" sqref="G21"/>
    </sheetView>
  </sheetViews>
  <sheetFormatPr defaultRowHeight="15" x14ac:dyDescent="0.25"/>
  <cols>
    <col min="1" max="1" width="60.42578125" customWidth="1"/>
    <col min="3" max="3" width="37.42578125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" t="s">
        <v>317</v>
      </c>
    </row>
    <row r="2" spans="1:8" x14ac:dyDescent="0.25">
      <c r="A2" s="18" t="s">
        <v>6</v>
      </c>
      <c r="B2" s="18" t="s">
        <v>7</v>
      </c>
      <c r="C2" s="18" t="s">
        <v>8</v>
      </c>
      <c r="D2" s="18" t="s">
        <v>9</v>
      </c>
      <c r="E2" s="18" t="s">
        <v>10</v>
      </c>
      <c r="F2" s="18" t="s">
        <v>11</v>
      </c>
    </row>
    <row r="3" spans="1:8" x14ac:dyDescent="0.25">
      <c r="A3" s="18"/>
      <c r="B3" s="18"/>
      <c r="C3" s="18"/>
      <c r="D3" s="1"/>
      <c r="E3" s="1"/>
      <c r="F3" s="1"/>
    </row>
    <row r="4" spans="1:8" x14ac:dyDescent="0.25">
      <c r="A4" s="18"/>
      <c r="B4" s="18"/>
      <c r="C4" s="18"/>
      <c r="D4" s="1"/>
      <c r="E4" s="1"/>
      <c r="F4" s="1"/>
    </row>
    <row r="5" spans="1:8" x14ac:dyDescent="0.25">
      <c r="A5" s="14" t="s">
        <v>12</v>
      </c>
      <c r="B5" s="14" t="s">
        <v>13</v>
      </c>
      <c r="C5" s="14" t="s">
        <v>14</v>
      </c>
      <c r="D5">
        <v>163.47999999999999</v>
      </c>
      <c r="E5">
        <v>115.17</v>
      </c>
      <c r="F5" s="54">
        <f>D5-E5</f>
        <v>48.309999999999988</v>
      </c>
    </row>
    <row r="6" spans="1:8" x14ac:dyDescent="0.25">
      <c r="A6" s="14" t="s">
        <v>12</v>
      </c>
      <c r="B6" s="14" t="s">
        <v>15</v>
      </c>
      <c r="C6" s="14" t="s">
        <v>14</v>
      </c>
      <c r="D6" s="15">
        <v>3018.06</v>
      </c>
      <c r="E6" s="15">
        <v>8287.91</v>
      </c>
      <c r="F6" s="65">
        <f>D6-E6</f>
        <v>-5269.85</v>
      </c>
    </row>
    <row r="7" spans="1:8" x14ac:dyDescent="0.25">
      <c r="A7" s="14" t="s">
        <v>12</v>
      </c>
      <c r="B7" s="14" t="s">
        <v>13</v>
      </c>
      <c r="C7" s="14" t="s">
        <v>16</v>
      </c>
      <c r="D7" s="14">
        <v>1.53</v>
      </c>
      <c r="E7" s="14">
        <v>0</v>
      </c>
      <c r="F7" s="65">
        <f>D7-E7</f>
        <v>1.53</v>
      </c>
    </row>
    <row r="8" spans="1:8" x14ac:dyDescent="0.25">
      <c r="A8" s="14" t="s">
        <v>12</v>
      </c>
      <c r="B8" s="14" t="s">
        <v>13</v>
      </c>
      <c r="C8" s="14" t="s">
        <v>81</v>
      </c>
      <c r="D8">
        <v>0</v>
      </c>
      <c r="E8" s="14">
        <v>0</v>
      </c>
      <c r="F8" s="65">
        <v>0</v>
      </c>
    </row>
    <row r="9" spans="1:8" x14ac:dyDescent="0.25">
      <c r="A9" s="14" t="s">
        <v>12</v>
      </c>
      <c r="B9" s="14" t="s">
        <v>13</v>
      </c>
      <c r="C9" s="14" t="s">
        <v>48</v>
      </c>
      <c r="D9">
        <v>0</v>
      </c>
      <c r="E9" s="14">
        <v>0</v>
      </c>
      <c r="F9" s="65">
        <v>0</v>
      </c>
    </row>
    <row r="10" spans="1:8" x14ac:dyDescent="0.25">
      <c r="A10" s="14" t="s">
        <v>12</v>
      </c>
      <c r="B10" s="14" t="s">
        <v>13</v>
      </c>
      <c r="C10" s="14" t="s">
        <v>17</v>
      </c>
      <c r="F10" s="65">
        <v>0</v>
      </c>
    </row>
    <row r="11" spans="1:8" x14ac:dyDescent="0.25">
      <c r="A11" s="14"/>
      <c r="B11" s="14"/>
      <c r="C11" s="14"/>
      <c r="D11" s="14"/>
      <c r="E11" s="14"/>
      <c r="F11" s="66"/>
    </row>
    <row r="12" spans="1:8" x14ac:dyDescent="0.25">
      <c r="A12" s="18" t="s">
        <v>18</v>
      </c>
      <c r="B12" s="18" t="s">
        <v>13</v>
      </c>
      <c r="C12" s="18" t="s">
        <v>14</v>
      </c>
      <c r="D12" s="45">
        <v>14237.47</v>
      </c>
      <c r="E12" s="45">
        <v>16214.65</v>
      </c>
      <c r="F12" s="65">
        <f>D12-E12</f>
        <v>-1977.1800000000003</v>
      </c>
    </row>
    <row r="13" spans="1:8" x14ac:dyDescent="0.25">
      <c r="A13" s="14" t="s">
        <v>18</v>
      </c>
      <c r="B13" s="14" t="s">
        <v>15</v>
      </c>
      <c r="C13" s="14" t="s">
        <v>14</v>
      </c>
      <c r="D13" s="15">
        <v>78890.759999999995</v>
      </c>
      <c r="E13" s="15">
        <v>102233.76</v>
      </c>
      <c r="F13" s="65">
        <f>D13-E13</f>
        <v>-23343</v>
      </c>
    </row>
    <row r="14" spans="1:8" x14ac:dyDescent="0.25">
      <c r="A14" s="14" t="s">
        <v>18</v>
      </c>
      <c r="B14" s="14" t="s">
        <v>13</v>
      </c>
      <c r="C14" s="14" t="s">
        <v>81</v>
      </c>
      <c r="D14" s="15">
        <v>143.15</v>
      </c>
      <c r="E14" s="14">
        <v>0</v>
      </c>
      <c r="F14" s="65">
        <f>D14-E14</f>
        <v>143.15</v>
      </c>
      <c r="H14" s="15"/>
    </row>
    <row r="15" spans="1:8" x14ac:dyDescent="0.25">
      <c r="A15" s="14" t="s">
        <v>18</v>
      </c>
      <c r="B15" s="14" t="s">
        <v>13</v>
      </c>
      <c r="C15" s="14" t="s">
        <v>48</v>
      </c>
      <c r="D15" s="15">
        <v>2.2000000000000002</v>
      </c>
      <c r="E15" s="14">
        <v>0</v>
      </c>
      <c r="F15" s="65">
        <f>D15-E15</f>
        <v>2.2000000000000002</v>
      </c>
      <c r="H15" s="15"/>
    </row>
    <row r="16" spans="1:8" x14ac:dyDescent="0.25">
      <c r="A16" s="14" t="s">
        <v>18</v>
      </c>
      <c r="B16" s="14" t="s">
        <v>13</v>
      </c>
      <c r="C16" s="14" t="s">
        <v>17</v>
      </c>
      <c r="D16" s="14"/>
      <c r="E16" s="14"/>
      <c r="F16" s="66">
        <v>-13</v>
      </c>
    </row>
    <row r="17" spans="1:8" x14ac:dyDescent="0.25">
      <c r="A17" s="14" t="s">
        <v>18</v>
      </c>
      <c r="B17" s="14" t="s">
        <v>13</v>
      </c>
      <c r="C17" s="14" t="s">
        <v>62</v>
      </c>
      <c r="D17" s="14"/>
      <c r="E17" s="14"/>
      <c r="F17" s="66">
        <v>0</v>
      </c>
    </row>
    <row r="18" spans="1:8" x14ac:dyDescent="0.25">
      <c r="A18" s="14"/>
      <c r="B18" s="14"/>
      <c r="C18" s="14"/>
      <c r="D18" s="14"/>
      <c r="E18" s="14"/>
      <c r="F18" s="66"/>
    </row>
    <row r="19" spans="1:8" x14ac:dyDescent="0.25">
      <c r="A19" s="18" t="s">
        <v>304</v>
      </c>
      <c r="B19" s="18" t="s">
        <v>13</v>
      </c>
      <c r="C19" s="18" t="s">
        <v>14</v>
      </c>
      <c r="D19" s="45"/>
      <c r="E19" s="45"/>
      <c r="F19" s="65"/>
      <c r="G19" t="s">
        <v>318</v>
      </c>
    </row>
    <row r="20" spans="1:8" x14ac:dyDescent="0.25">
      <c r="A20" s="14" t="s">
        <v>305</v>
      </c>
      <c r="B20" s="14" t="s">
        <v>15</v>
      </c>
      <c r="C20" s="14" t="s">
        <v>14</v>
      </c>
      <c r="D20" s="15"/>
      <c r="E20" s="15"/>
      <c r="F20" s="65"/>
    </row>
    <row r="21" spans="1:8" x14ac:dyDescent="0.25">
      <c r="A21" s="14" t="s">
        <v>305</v>
      </c>
      <c r="B21" s="14" t="s">
        <v>13</v>
      </c>
      <c r="C21" s="14" t="s">
        <v>81</v>
      </c>
      <c r="D21" s="15"/>
      <c r="E21" s="14"/>
      <c r="F21" s="65"/>
      <c r="H21" s="15"/>
    </row>
    <row r="22" spans="1:8" x14ac:dyDescent="0.25">
      <c r="A22" s="14" t="s">
        <v>305</v>
      </c>
      <c r="B22" s="14" t="s">
        <v>13</v>
      </c>
      <c r="C22" s="14" t="s">
        <v>48</v>
      </c>
      <c r="D22" s="15"/>
      <c r="E22" s="14"/>
      <c r="F22" s="65"/>
      <c r="H22" s="15"/>
    </row>
    <row r="23" spans="1:8" x14ac:dyDescent="0.25">
      <c r="A23" s="14" t="s">
        <v>305</v>
      </c>
      <c r="B23" s="14" t="s">
        <v>13</v>
      </c>
      <c r="C23" s="14" t="s">
        <v>17</v>
      </c>
      <c r="D23" s="14"/>
      <c r="E23" s="14"/>
      <c r="F23" s="66"/>
    </row>
    <row r="24" spans="1:8" x14ac:dyDescent="0.25">
      <c r="A24" s="14" t="s">
        <v>305</v>
      </c>
      <c r="B24" s="14" t="s">
        <v>13</v>
      </c>
      <c r="C24" s="14" t="s">
        <v>62</v>
      </c>
      <c r="D24" s="14"/>
      <c r="E24" s="14"/>
      <c r="F24" s="66"/>
    </row>
    <row r="25" spans="1:8" x14ac:dyDescent="0.25">
      <c r="A25" s="14"/>
      <c r="B25" s="14"/>
      <c r="C25" s="14"/>
      <c r="F25" s="68"/>
    </row>
    <row r="26" spans="1:8" x14ac:dyDescent="0.25">
      <c r="A26" s="14" t="s">
        <v>291</v>
      </c>
      <c r="B26" s="14" t="s">
        <v>15</v>
      </c>
      <c r="C26" s="14" t="s">
        <v>79</v>
      </c>
      <c r="D26" s="15">
        <v>74.622062540000002</v>
      </c>
      <c r="E26" s="15">
        <v>949.99999892000017</v>
      </c>
      <c r="F26" s="54">
        <f>D26-E26</f>
        <v>-875.37793638000016</v>
      </c>
    </row>
    <row r="27" spans="1:8" x14ac:dyDescent="0.25">
      <c r="A27" s="14"/>
      <c r="B27" s="14" t="s">
        <v>13</v>
      </c>
      <c r="C27" s="64" t="s">
        <v>82</v>
      </c>
      <c r="D27">
        <v>287.44</v>
      </c>
      <c r="E27" s="14">
        <v>0</v>
      </c>
      <c r="F27" s="54">
        <v>287.44</v>
      </c>
    </row>
    <row r="28" spans="1:8" x14ac:dyDescent="0.25">
      <c r="A28" s="14"/>
      <c r="B28" s="14" t="s">
        <v>13</v>
      </c>
      <c r="C28" s="14" t="s">
        <v>64</v>
      </c>
      <c r="D28" s="14">
        <v>0</v>
      </c>
      <c r="E28" s="14">
        <v>63</v>
      </c>
      <c r="F28" s="54">
        <v>-63</v>
      </c>
    </row>
    <row r="29" spans="1:8" x14ac:dyDescent="0.25">
      <c r="A29" s="14"/>
      <c r="B29" s="14"/>
      <c r="C29" s="14"/>
      <c r="D29" s="14"/>
      <c r="E29" s="14"/>
      <c r="F29" s="66"/>
    </row>
    <row r="30" spans="1:8" x14ac:dyDescent="0.25">
      <c r="A30" s="14" t="s">
        <v>292</v>
      </c>
      <c r="B30" s="14" t="s">
        <v>15</v>
      </c>
      <c r="C30" s="14" t="s">
        <v>79</v>
      </c>
      <c r="D30" s="15">
        <v>3153.6126018052569</v>
      </c>
      <c r="E30" s="15">
        <v>7536.2053559014284</v>
      </c>
      <c r="F30" s="54">
        <f>D30-E30</f>
        <v>-4382.5927540961711</v>
      </c>
    </row>
    <row r="31" spans="1:8" ht="18.75" customHeight="1" x14ac:dyDescent="0.25">
      <c r="A31" s="14"/>
      <c r="B31" s="14" t="s">
        <v>13</v>
      </c>
      <c r="C31" s="64" t="s">
        <v>80</v>
      </c>
      <c r="D31" s="15">
        <v>2.13</v>
      </c>
      <c r="E31" s="14">
        <v>0</v>
      </c>
      <c r="F31" s="54">
        <v>2.13</v>
      </c>
    </row>
    <row r="32" spans="1:8" x14ac:dyDescent="0.25">
      <c r="A32" s="14"/>
      <c r="B32" s="14" t="s">
        <v>13</v>
      </c>
      <c r="C32" s="14" t="s">
        <v>64</v>
      </c>
      <c r="D32" s="14">
        <v>0</v>
      </c>
      <c r="E32" s="14">
        <v>0</v>
      </c>
      <c r="F32" s="54">
        <v>0</v>
      </c>
    </row>
    <row r="33" spans="1:6" x14ac:dyDescent="0.25">
      <c r="A33" s="14"/>
      <c r="B33" s="14"/>
      <c r="C33" s="14"/>
      <c r="D33" s="14"/>
      <c r="E33" s="14"/>
      <c r="F33" s="54"/>
    </row>
    <row r="34" spans="1:6" x14ac:dyDescent="0.25">
      <c r="A34" s="18" t="s">
        <v>92</v>
      </c>
      <c r="B34" s="18" t="s">
        <v>295</v>
      </c>
      <c r="C34" s="18"/>
      <c r="D34" s="28">
        <f>D26+D30</f>
        <v>3228.234664345257</v>
      </c>
      <c r="E34" s="28">
        <f>E26+E30</f>
        <v>8486.205354821428</v>
      </c>
      <c r="F34" s="65">
        <f>F26+F30</f>
        <v>-5257.9706904761715</v>
      </c>
    </row>
    <row r="35" spans="1:6" x14ac:dyDescent="0.25">
      <c r="A35" s="18"/>
      <c r="B35" s="18" t="s">
        <v>294</v>
      </c>
      <c r="C35" s="18"/>
      <c r="D35" s="28">
        <v>0</v>
      </c>
      <c r="E35" s="28">
        <v>0</v>
      </c>
      <c r="F35" s="67">
        <v>0</v>
      </c>
    </row>
    <row r="36" spans="1:6" ht="30" x14ac:dyDescent="0.25">
      <c r="A36" s="18"/>
      <c r="B36" s="18"/>
      <c r="C36" s="64" t="s">
        <v>293</v>
      </c>
      <c r="D36" s="28">
        <f>D27+D31</f>
        <v>289.57</v>
      </c>
      <c r="E36" s="28">
        <f>E27+E31</f>
        <v>0</v>
      </c>
      <c r="F36" s="53">
        <f>D36-E36</f>
        <v>289.57</v>
      </c>
    </row>
    <row r="37" spans="1:6" x14ac:dyDescent="0.25">
      <c r="A37" s="18"/>
      <c r="B37" s="18"/>
      <c r="C37" s="18" t="s">
        <v>64</v>
      </c>
      <c r="D37" s="28">
        <v>0</v>
      </c>
      <c r="E37" s="28">
        <f>E28+E32</f>
        <v>63</v>
      </c>
      <c r="F37" s="53">
        <f>D37-E37</f>
        <v>-63</v>
      </c>
    </row>
    <row r="38" spans="1:6" x14ac:dyDescent="0.25">
      <c r="A38" s="18" t="s">
        <v>122</v>
      </c>
      <c r="B38" s="14"/>
      <c r="C38" s="14"/>
      <c r="D38" s="29">
        <f>SUM(D34:D37)</f>
        <v>3517.8046643452572</v>
      </c>
      <c r="E38" s="29">
        <f>SUM(E34:E37)</f>
        <v>8549.205354821428</v>
      </c>
      <c r="F38" s="22">
        <f>D38-E38</f>
        <v>-5031.4006904761709</v>
      </c>
    </row>
    <row r="39" spans="1:6" x14ac:dyDescent="0.25">
      <c r="A39" s="14"/>
      <c r="B39" s="14"/>
      <c r="C39" s="14"/>
      <c r="D39" s="14"/>
      <c r="E39" s="14"/>
      <c r="F39" s="22"/>
    </row>
    <row r="40" spans="1:6" x14ac:dyDescent="0.25">
      <c r="A40" s="18" t="s">
        <v>308</v>
      </c>
      <c r="B40" s="18" t="s">
        <v>13</v>
      </c>
      <c r="C40" s="18"/>
      <c r="D40" s="28">
        <f>D5+D12</f>
        <v>14400.949999999999</v>
      </c>
      <c r="E40" s="28">
        <f>E5+E12</f>
        <v>16329.82</v>
      </c>
      <c r="F40" s="22">
        <f>D40-E40</f>
        <v>-1928.8700000000008</v>
      </c>
    </row>
    <row r="41" spans="1:6" x14ac:dyDescent="0.25">
      <c r="A41" s="18" t="s">
        <v>309</v>
      </c>
      <c r="B41" s="18" t="s">
        <v>15</v>
      </c>
      <c r="C41" s="18"/>
      <c r="D41" s="28">
        <f>D6+D13+D26+D30</f>
        <v>85137.054664345254</v>
      </c>
      <c r="E41" s="28">
        <f>E6+E13+E26+E30</f>
        <v>119007.87535482143</v>
      </c>
      <c r="F41" s="22">
        <f>D41-E41</f>
        <v>-33870.820690476176</v>
      </c>
    </row>
    <row r="42" spans="1:6" x14ac:dyDescent="0.25">
      <c r="A42" s="18" t="s">
        <v>310</v>
      </c>
      <c r="B42" s="18"/>
      <c r="C42" s="18"/>
      <c r="D42" s="18"/>
      <c r="E42" s="18"/>
      <c r="F42" s="22">
        <f>SUM(F40:F41)</f>
        <v>-35799.690690476178</v>
      </c>
    </row>
    <row r="43" spans="1:6" x14ac:dyDescent="0.25">
      <c r="A43" s="18"/>
      <c r="B43" s="18"/>
      <c r="C43" s="18"/>
      <c r="D43" s="18"/>
      <c r="E43" s="18"/>
      <c r="F43" s="22"/>
    </row>
    <row r="44" spans="1:6" x14ac:dyDescent="0.25">
      <c r="A44" s="18" t="s">
        <v>311</v>
      </c>
      <c r="B44" s="18"/>
      <c r="C44" s="18"/>
      <c r="D44" s="18"/>
      <c r="E44" s="18"/>
      <c r="F44" s="22">
        <f>F8+F14</f>
        <v>143.15</v>
      </c>
    </row>
    <row r="45" spans="1:6" x14ac:dyDescent="0.25">
      <c r="A45" s="18" t="s">
        <v>312</v>
      </c>
      <c r="B45" s="18"/>
      <c r="C45" s="18"/>
      <c r="D45" s="18"/>
      <c r="E45" s="18"/>
      <c r="F45" s="22">
        <f>F9+F15</f>
        <v>2.2000000000000002</v>
      </c>
    </row>
    <row r="46" spans="1:6" x14ac:dyDescent="0.25">
      <c r="A46" s="18"/>
      <c r="B46" s="18"/>
      <c r="C46" s="18"/>
      <c r="D46" s="18"/>
      <c r="E46" s="18"/>
      <c r="F46" s="22"/>
    </row>
    <row r="47" spans="1:6" x14ac:dyDescent="0.25">
      <c r="A47" s="14" t="s">
        <v>313</v>
      </c>
      <c r="B47" s="14"/>
      <c r="C47" s="14"/>
      <c r="D47" s="14"/>
      <c r="E47" s="14"/>
      <c r="F47" s="23">
        <f>F10+F16</f>
        <v>-13</v>
      </c>
    </row>
    <row r="48" spans="1:6" x14ac:dyDescent="0.25">
      <c r="A48" s="14" t="s">
        <v>314</v>
      </c>
      <c r="B48" s="14"/>
      <c r="C48" s="14"/>
      <c r="D48" s="14"/>
      <c r="E48" s="14"/>
      <c r="F48" s="23">
        <f>F7</f>
        <v>1.53</v>
      </c>
    </row>
    <row r="49" spans="1:8" x14ac:dyDescent="0.25">
      <c r="A49" s="14" t="s">
        <v>315</v>
      </c>
      <c r="B49" s="14"/>
      <c r="C49" s="14"/>
      <c r="D49" s="14"/>
      <c r="E49" s="14"/>
      <c r="F49" s="23"/>
    </row>
    <row r="50" spans="1:8" x14ac:dyDescent="0.25">
      <c r="A50" s="14" t="s">
        <v>316</v>
      </c>
      <c r="B50" s="14"/>
      <c r="C50" s="14"/>
      <c r="D50" s="14"/>
      <c r="E50" s="14"/>
      <c r="F50" s="46">
        <f>+F28+F32</f>
        <v>-63</v>
      </c>
    </row>
    <row r="51" spans="1:8" x14ac:dyDescent="0.25">
      <c r="A51" s="45" t="s">
        <v>83</v>
      </c>
      <c r="B51" s="18"/>
      <c r="C51" s="18"/>
      <c r="D51" s="18"/>
      <c r="E51" s="18"/>
      <c r="F51" s="22">
        <f>F27+F31</f>
        <v>289.57</v>
      </c>
    </row>
    <row r="52" spans="1:8" x14ac:dyDescent="0.25">
      <c r="A52" s="31"/>
      <c r="B52" s="1"/>
      <c r="C52" s="1"/>
      <c r="D52" s="1"/>
      <c r="E52" s="1"/>
      <c r="F52" s="32"/>
      <c r="G52" s="1"/>
      <c r="H52" s="32"/>
    </row>
    <row r="53" spans="1:8" x14ac:dyDescent="0.25">
      <c r="A53" s="31"/>
      <c r="B53" s="1"/>
      <c r="C53" s="1"/>
      <c r="D53" s="1"/>
      <c r="E53" s="1"/>
      <c r="F53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N14"/>
  <sheetViews>
    <sheetView workbookViewId="0">
      <selection activeCell="A9" sqref="A9"/>
    </sheetView>
  </sheetViews>
  <sheetFormatPr defaultRowHeight="15" x14ac:dyDescent="0.25"/>
  <cols>
    <col min="1" max="1" width="11.140625" customWidth="1"/>
    <col min="2" max="2" width="33.140625" bestFit="1" customWidth="1"/>
    <col min="3" max="3" width="35.140625" bestFit="1" customWidth="1"/>
    <col min="4" max="4" width="38.5703125" customWidth="1"/>
    <col min="5" max="5" width="9.85546875" customWidth="1"/>
    <col min="8" max="9" width="11.42578125" customWidth="1"/>
    <col min="10" max="10" width="11.28515625" customWidth="1"/>
  </cols>
  <sheetData>
    <row r="1" spans="1:14" ht="45" x14ac:dyDescent="0.25">
      <c r="A1" s="58"/>
      <c r="B1" s="58" t="s">
        <v>94</v>
      </c>
      <c r="C1" s="58" t="s">
        <v>95</v>
      </c>
      <c r="D1" s="58" t="s">
        <v>96</v>
      </c>
      <c r="E1" s="58" t="s">
        <v>286</v>
      </c>
    </row>
    <row r="2" spans="1:14" x14ac:dyDescent="0.25">
      <c r="A2" t="s">
        <v>63</v>
      </c>
      <c r="B2" s="24">
        <v>-63</v>
      </c>
      <c r="C2">
        <v>-875.37793638000016</v>
      </c>
      <c r="D2">
        <v>287.44</v>
      </c>
      <c r="E2">
        <f>SUM(C2:D2)</f>
        <v>-587.93793638000011</v>
      </c>
    </row>
    <row r="3" spans="1:14" x14ac:dyDescent="0.25">
      <c r="A3" t="s">
        <v>78</v>
      </c>
      <c r="B3">
        <v>0</v>
      </c>
      <c r="C3">
        <v>-4382.59</v>
      </c>
      <c r="D3">
        <v>2.13</v>
      </c>
      <c r="E3">
        <f>SUM(C3:D3)</f>
        <v>-4380.46</v>
      </c>
    </row>
    <row r="4" spans="1:14" x14ac:dyDescent="0.25">
      <c r="A4" t="s">
        <v>284</v>
      </c>
      <c r="B4" s="24">
        <f>SUM(B2:B3)</f>
        <v>-63</v>
      </c>
      <c r="C4">
        <f>SUM(C2:C3)</f>
        <v>-5257.9679363800005</v>
      </c>
      <c r="D4">
        <f>SUM(D2:D3)</f>
        <v>289.57</v>
      </c>
      <c r="E4">
        <f>SUM(E2:E3)</f>
        <v>-4968.3979363799999</v>
      </c>
    </row>
    <row r="7" spans="1:14" x14ac:dyDescent="0.25">
      <c r="A7" t="s">
        <v>285</v>
      </c>
    </row>
    <row r="8" spans="1:14" x14ac:dyDescent="0.25">
      <c r="A8" t="s">
        <v>6</v>
      </c>
      <c r="B8" t="s">
        <v>97</v>
      </c>
      <c r="C8" t="s">
        <v>98</v>
      </c>
      <c r="D8" t="s">
        <v>99</v>
      </c>
      <c r="E8" t="s">
        <v>100</v>
      </c>
      <c r="F8" t="s">
        <v>101</v>
      </c>
      <c r="G8" t="s">
        <v>102</v>
      </c>
      <c r="H8" t="s">
        <v>103</v>
      </c>
      <c r="I8" t="s">
        <v>104</v>
      </c>
      <c r="J8" t="s">
        <v>28</v>
      </c>
      <c r="K8" t="s">
        <v>105</v>
      </c>
      <c r="L8" t="s">
        <v>7</v>
      </c>
      <c r="M8" t="s">
        <v>106</v>
      </c>
      <c r="N8" t="s">
        <v>107</v>
      </c>
    </row>
    <row r="9" spans="1:14" x14ac:dyDescent="0.25">
      <c r="A9" s="50" t="s">
        <v>108</v>
      </c>
      <c r="B9" s="50" t="s">
        <v>109</v>
      </c>
      <c r="C9" s="51" t="s">
        <v>110</v>
      </c>
      <c r="D9" s="51">
        <v>45015</v>
      </c>
      <c r="E9" s="50">
        <v>5.5640000000000009</v>
      </c>
      <c r="F9" s="50">
        <v>384.0322350649584</v>
      </c>
      <c r="G9" s="50">
        <v>313.46638752695895</v>
      </c>
      <c r="H9" s="50">
        <v>1744.1269801999999</v>
      </c>
      <c r="I9" s="50">
        <v>2136.7553559014291</v>
      </c>
      <c r="J9" s="50">
        <v>-392.62837570142915</v>
      </c>
      <c r="K9" s="50" t="s">
        <v>111</v>
      </c>
      <c r="L9" s="50" t="s">
        <v>15</v>
      </c>
      <c r="M9" s="50"/>
      <c r="N9" s="50"/>
    </row>
    <row r="10" spans="1:14" x14ac:dyDescent="0.25">
      <c r="A10" s="50" t="s">
        <v>108</v>
      </c>
      <c r="B10" s="50" t="s">
        <v>112</v>
      </c>
      <c r="C10" s="51" t="s">
        <v>113</v>
      </c>
      <c r="D10" s="51">
        <v>45015</v>
      </c>
      <c r="E10" s="50">
        <v>2095</v>
      </c>
      <c r="F10" s="50">
        <v>1.6359274463007161</v>
      </c>
      <c r="G10" s="50">
        <v>0.45288429579751671</v>
      </c>
      <c r="H10" s="50">
        <v>948.79259969579755</v>
      </c>
      <c r="I10" s="50">
        <v>3427.268</v>
      </c>
      <c r="J10" s="50">
        <v>-2478.4754003042026</v>
      </c>
      <c r="K10" s="50" t="s">
        <v>111</v>
      </c>
      <c r="L10" s="50" t="s">
        <v>15</v>
      </c>
      <c r="M10" s="50"/>
      <c r="N10" s="50"/>
    </row>
    <row r="11" spans="1:14" x14ac:dyDescent="0.25">
      <c r="A11" s="50" t="s">
        <v>108</v>
      </c>
      <c r="B11" s="50" t="s">
        <v>114</v>
      </c>
      <c r="C11" s="51" t="s">
        <v>115</v>
      </c>
      <c r="D11" s="51">
        <v>45084</v>
      </c>
      <c r="E11" s="50">
        <v>21840</v>
      </c>
      <c r="F11" s="50">
        <v>6.789065934065934E-2</v>
      </c>
      <c r="G11" s="50">
        <v>1.8694735435414805E-2</v>
      </c>
      <c r="H11" s="50">
        <v>408.29302190945936</v>
      </c>
      <c r="I11" s="50">
        <v>1482.732</v>
      </c>
      <c r="J11" s="50">
        <v>-1074.4389780905406</v>
      </c>
      <c r="K11" s="50" t="s">
        <v>111</v>
      </c>
      <c r="L11" s="50" t="s">
        <v>15</v>
      </c>
      <c r="M11" s="50"/>
      <c r="N11" s="50"/>
    </row>
    <row r="12" spans="1:14" x14ac:dyDescent="0.25">
      <c r="A12" s="50" t="s">
        <v>108</v>
      </c>
      <c r="B12" s="50" t="s">
        <v>116</v>
      </c>
      <c r="C12" s="51" t="s">
        <v>117</v>
      </c>
      <c r="D12" s="51">
        <v>45084</v>
      </c>
      <c r="E12" s="50">
        <v>4000</v>
      </c>
      <c r="F12" s="50">
        <v>0.12236249999999999</v>
      </c>
      <c r="G12" s="50">
        <v>1.3099999999999999E-2</v>
      </c>
      <c r="H12" s="50">
        <v>52.4</v>
      </c>
      <c r="I12" s="50">
        <v>489.44999999999993</v>
      </c>
      <c r="J12" s="50">
        <v>-437.04999999999995</v>
      </c>
      <c r="K12" s="50" t="s">
        <v>111</v>
      </c>
      <c r="L12" s="50" t="s">
        <v>15</v>
      </c>
      <c r="M12" s="50"/>
      <c r="N12" s="50"/>
    </row>
    <row r="13" spans="1:14" x14ac:dyDescent="0.25">
      <c r="A13" s="50" t="s">
        <v>108</v>
      </c>
      <c r="B13" s="50" t="s">
        <v>118</v>
      </c>
      <c r="C13" s="51" t="s">
        <v>119</v>
      </c>
      <c r="D13" s="52">
        <v>45084.107777777775</v>
      </c>
      <c r="E13" s="50">
        <v>2017</v>
      </c>
      <c r="F13" s="50">
        <v>0</v>
      </c>
      <c r="G13" s="50">
        <v>1.0572699999999999E-3</v>
      </c>
      <c r="H13" s="50">
        <v>2.1325135899999998</v>
      </c>
      <c r="I13" s="50">
        <v>0</v>
      </c>
      <c r="J13" s="50">
        <v>2.1325135899999998</v>
      </c>
      <c r="K13" s="50" t="s">
        <v>111</v>
      </c>
      <c r="L13" s="50" t="s">
        <v>15</v>
      </c>
    </row>
    <row r="14" spans="1:14" x14ac:dyDescent="0.25">
      <c r="A14" s="50" t="s">
        <v>63</v>
      </c>
      <c r="B14" s="50" t="s">
        <v>120</v>
      </c>
      <c r="C14" s="51" t="s">
        <v>121</v>
      </c>
      <c r="D14" s="52">
        <v>45221</v>
      </c>
      <c r="E14" s="50">
        <v>1717.629326</v>
      </c>
      <c r="F14" s="50">
        <v>0.55308790117851081</v>
      </c>
      <c r="G14" s="50">
        <v>4.3444799998716373E-2</v>
      </c>
      <c r="H14" s="50">
        <v>74.622062540000002</v>
      </c>
      <c r="I14" s="50">
        <v>949.99999892000017</v>
      </c>
      <c r="J14" s="50">
        <v>-875.37793638000016</v>
      </c>
      <c r="K14" s="50" t="s">
        <v>111</v>
      </c>
      <c r="L14" s="50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sheetPr filterMode="1"/>
  <dimension ref="A1:P17"/>
  <sheetViews>
    <sheetView workbookViewId="0">
      <pane ySplit="2" topLeftCell="A3" activePane="bottomLeft" state="frozen"/>
      <selection activeCell="C1" sqref="C1"/>
      <selection pane="bottomLeft" activeCell="E18" sqref="E18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5" bestFit="1" customWidth="1"/>
    <col min="9" max="9" width="9" style="15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5" bestFit="1" customWidth="1"/>
  </cols>
  <sheetData>
    <row r="1" spans="1:16" x14ac:dyDescent="0.25">
      <c r="A1" s="1" t="s">
        <v>319</v>
      </c>
    </row>
    <row r="2" spans="1:16" s="5" customFormat="1" ht="31.5" x14ac:dyDescent="0.25">
      <c r="A2" s="17" t="s">
        <v>47</v>
      </c>
      <c r="B2" s="17" t="s">
        <v>6</v>
      </c>
      <c r="C2" s="17" t="s">
        <v>19</v>
      </c>
      <c r="D2" s="17" t="s">
        <v>67</v>
      </c>
      <c r="E2" s="17" t="s">
        <v>20</v>
      </c>
      <c r="F2" s="17" t="s">
        <v>21</v>
      </c>
      <c r="G2" s="17" t="s">
        <v>22</v>
      </c>
      <c r="H2" s="33" t="s">
        <v>9</v>
      </c>
      <c r="I2" s="33" t="s">
        <v>23</v>
      </c>
      <c r="J2" s="17" t="s">
        <v>24</v>
      </c>
      <c r="K2" s="17" t="s">
        <v>25</v>
      </c>
      <c r="L2" s="17" t="s">
        <v>26</v>
      </c>
      <c r="M2" s="17" t="s">
        <v>27</v>
      </c>
      <c r="N2" s="33" t="s">
        <v>28</v>
      </c>
    </row>
    <row r="3" spans="1:16" x14ac:dyDescent="0.25">
      <c r="A3" s="50" t="s">
        <v>306</v>
      </c>
      <c r="B3" s="39" t="s">
        <v>32</v>
      </c>
      <c r="C3" s="38"/>
      <c r="D3" s="38"/>
      <c r="E3" s="38"/>
      <c r="F3" s="39"/>
      <c r="G3" s="40"/>
      <c r="H3" s="40"/>
      <c r="I3" s="40"/>
      <c r="J3" s="41"/>
      <c r="K3" s="41"/>
      <c r="L3" s="39"/>
      <c r="M3" s="39" t="s">
        <v>29</v>
      </c>
      <c r="N3" s="40">
        <f>H3-I3</f>
        <v>0</v>
      </c>
    </row>
    <row r="4" spans="1:16" hidden="1" x14ac:dyDescent="0.25">
      <c r="A4" s="34" t="s">
        <v>38</v>
      </c>
      <c r="B4" s="34" t="s">
        <v>32</v>
      </c>
      <c r="C4" s="35">
        <v>43885</v>
      </c>
      <c r="D4" s="35"/>
      <c r="E4" s="36">
        <v>43685</v>
      </c>
      <c r="F4" s="37" t="s">
        <v>31</v>
      </c>
      <c r="G4" s="37">
        <v>153</v>
      </c>
      <c r="H4" s="37">
        <v>2896.75</v>
      </c>
      <c r="I4" s="37">
        <v>2856.65</v>
      </c>
      <c r="J4" s="37"/>
      <c r="K4" s="37"/>
      <c r="L4" s="37" t="s">
        <v>43</v>
      </c>
      <c r="M4" s="37" t="s">
        <v>30</v>
      </c>
      <c r="N4" s="37">
        <v>40.1</v>
      </c>
    </row>
    <row r="5" spans="1:16" hidden="1" x14ac:dyDescent="0.25">
      <c r="A5" s="18" t="s">
        <v>38</v>
      </c>
      <c r="B5" s="18" t="s">
        <v>32</v>
      </c>
      <c r="C5" s="19">
        <v>43885</v>
      </c>
      <c r="D5" s="19"/>
      <c r="E5" s="20">
        <v>43816</v>
      </c>
      <c r="F5" s="14" t="s">
        <v>31</v>
      </c>
      <c r="G5" s="14">
        <v>0.999</v>
      </c>
      <c r="H5" s="14">
        <v>18.91</v>
      </c>
      <c r="I5" s="14">
        <v>16.22</v>
      </c>
      <c r="J5" s="14"/>
      <c r="K5" s="14"/>
      <c r="L5" s="14" t="s">
        <v>43</v>
      </c>
      <c r="M5" s="14" t="s">
        <v>30</v>
      </c>
      <c r="N5" s="14">
        <v>2.69</v>
      </c>
    </row>
    <row r="6" spans="1:16" x14ac:dyDescent="0.25">
      <c r="A6" s="50" t="s">
        <v>306</v>
      </c>
      <c r="B6" s="39" t="s">
        <v>61</v>
      </c>
      <c r="C6" s="41"/>
      <c r="D6" s="41"/>
      <c r="E6" s="41"/>
      <c r="F6" s="41"/>
      <c r="G6" s="41"/>
      <c r="H6" s="42"/>
      <c r="I6" s="42"/>
      <c r="J6" s="41"/>
      <c r="K6" s="41"/>
      <c r="L6" s="41"/>
      <c r="M6" s="41"/>
      <c r="N6" s="42">
        <f>SUBTOTAL(9,N3:N5)</f>
        <v>0</v>
      </c>
    </row>
    <row r="7" spans="1:16" x14ac:dyDescent="0.25">
      <c r="A7" s="14"/>
      <c r="B7" s="14"/>
      <c r="C7" s="14"/>
      <c r="D7" s="14"/>
      <c r="E7" s="14"/>
      <c r="F7" s="14"/>
      <c r="G7" s="14"/>
      <c r="H7" s="29"/>
      <c r="I7" s="29"/>
      <c r="J7" s="14"/>
      <c r="K7" s="14"/>
      <c r="L7" s="14"/>
      <c r="M7" s="14"/>
      <c r="N7" s="29"/>
    </row>
    <row r="8" spans="1:16" x14ac:dyDescent="0.25">
      <c r="A8" s="14" t="s">
        <v>307</v>
      </c>
      <c r="B8" s="14" t="s">
        <v>18</v>
      </c>
      <c r="C8" s="20"/>
      <c r="D8" s="20"/>
      <c r="E8" s="20"/>
      <c r="F8" s="14"/>
      <c r="G8" s="14"/>
      <c r="H8" s="29"/>
      <c r="I8" s="29"/>
      <c r="J8" s="14"/>
      <c r="K8" s="14"/>
      <c r="L8" s="14"/>
      <c r="M8" s="14" t="s">
        <v>30</v>
      </c>
      <c r="N8" s="29">
        <f t="shared" ref="N8:N10" si="0">H8-I8</f>
        <v>0</v>
      </c>
    </row>
    <row r="9" spans="1:16" x14ac:dyDescent="0.25">
      <c r="A9" s="14" t="s">
        <v>307</v>
      </c>
      <c r="B9" s="14" t="s">
        <v>18</v>
      </c>
      <c r="C9" s="20"/>
      <c r="D9" s="20"/>
      <c r="E9" s="20"/>
      <c r="F9" s="14"/>
      <c r="G9" s="14"/>
      <c r="H9" s="29"/>
      <c r="I9" s="29"/>
      <c r="J9" s="14"/>
      <c r="K9" s="14"/>
      <c r="L9" s="14"/>
      <c r="M9" s="14" t="s">
        <v>30</v>
      </c>
      <c r="N9" s="29">
        <f t="shared" si="0"/>
        <v>0</v>
      </c>
    </row>
    <row r="10" spans="1:16" x14ac:dyDescent="0.25">
      <c r="A10" s="14" t="s">
        <v>307</v>
      </c>
      <c r="B10" s="14" t="s">
        <v>18</v>
      </c>
      <c r="C10" s="20"/>
      <c r="D10" s="20"/>
      <c r="E10" s="20"/>
      <c r="F10" s="14"/>
      <c r="G10" s="14"/>
      <c r="H10" s="29"/>
      <c r="I10" s="29"/>
      <c r="J10" s="14"/>
      <c r="K10" s="14"/>
      <c r="L10" s="14"/>
      <c r="M10" s="14" t="s">
        <v>30</v>
      </c>
      <c r="N10" s="29">
        <f t="shared" si="0"/>
        <v>0</v>
      </c>
    </row>
    <row r="11" spans="1:16" s="1" customFormat="1" x14ac:dyDescent="0.25">
      <c r="A11" s="14" t="s">
        <v>307</v>
      </c>
      <c r="B11" s="14" t="s">
        <v>18</v>
      </c>
      <c r="C11" s="20"/>
      <c r="D11" s="20"/>
      <c r="E11" s="20"/>
      <c r="F11" s="18" t="s">
        <v>66</v>
      </c>
      <c r="G11" s="14"/>
      <c r="H11" s="29">
        <f>SUBTOTAL(9,H8:H10)</f>
        <v>0</v>
      </c>
      <c r="I11" s="29">
        <f>SUBTOTAL(9,I8:I10)</f>
        <v>0</v>
      </c>
      <c r="J11" s="14"/>
      <c r="K11" s="14"/>
      <c r="L11" s="14"/>
      <c r="M11" s="14"/>
      <c r="N11" s="28">
        <f>SUBTOTAL(9,N8:N10)</f>
        <v>0</v>
      </c>
      <c r="P11" s="45"/>
    </row>
    <row r="12" spans="1:16" s="1" customFormat="1" x14ac:dyDescent="0.25">
      <c r="A12" s="14" t="s">
        <v>307</v>
      </c>
      <c r="B12" s="39" t="s">
        <v>18</v>
      </c>
      <c r="C12" s="38"/>
      <c r="D12" s="38"/>
      <c r="E12" s="38"/>
      <c r="F12" s="39"/>
      <c r="G12" s="39"/>
      <c r="H12" s="40"/>
      <c r="I12" s="40"/>
      <c r="J12" s="39"/>
      <c r="K12" s="39"/>
      <c r="L12" s="39"/>
      <c r="M12" s="39" t="s">
        <v>29</v>
      </c>
      <c r="N12" s="40">
        <f t="shared" ref="N12" si="1">H12-I12</f>
        <v>0</v>
      </c>
    </row>
    <row r="13" spans="1:16" s="1" customFormat="1" x14ac:dyDescent="0.25">
      <c r="A13" s="14" t="s">
        <v>307</v>
      </c>
      <c r="B13" s="39" t="s">
        <v>18</v>
      </c>
      <c r="C13" s="38"/>
      <c r="D13" s="38"/>
      <c r="E13" s="20"/>
      <c r="F13" s="39"/>
      <c r="G13" s="39"/>
      <c r="H13" s="40"/>
      <c r="I13" s="40"/>
      <c r="J13" s="39"/>
      <c r="K13" s="39"/>
      <c r="L13" s="39"/>
      <c r="M13" s="39" t="s">
        <v>29</v>
      </c>
      <c r="N13" s="40">
        <f t="shared" ref="N13" si="2">H13-I13</f>
        <v>0</v>
      </c>
    </row>
    <row r="14" spans="1:16" s="1" customFormat="1" x14ac:dyDescent="0.25">
      <c r="A14" s="14" t="s">
        <v>307</v>
      </c>
      <c r="B14" s="39" t="s">
        <v>18</v>
      </c>
      <c r="C14" s="38"/>
      <c r="D14" s="38"/>
      <c r="E14" s="38"/>
      <c r="F14" s="41"/>
      <c r="G14" s="39"/>
      <c r="H14" s="39"/>
      <c r="I14" s="39"/>
      <c r="J14" s="39"/>
      <c r="K14" s="39"/>
      <c r="L14" s="39"/>
      <c r="M14" s="39" t="s">
        <v>29</v>
      </c>
      <c r="N14" s="42">
        <f>SUBTOTAL(9,N12:N13)</f>
        <v>0</v>
      </c>
    </row>
    <row r="16" spans="1:16" x14ac:dyDescent="0.25">
      <c r="A16" s="50" t="s">
        <v>306</v>
      </c>
      <c r="B16" s="50" t="s">
        <v>305</v>
      </c>
    </row>
    <row r="17" spans="10:10" x14ac:dyDescent="0.25">
      <c r="J17" s="15"/>
    </row>
  </sheetData>
  <autoFilter ref="A2:N6" xr:uid="{7D916D6D-D6A6-4354-8691-AB72B9B93938}">
    <filterColumn colId="11">
      <filters blank="1">
        <filter val="LONG TERM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AH38"/>
  <sheetViews>
    <sheetView tabSelected="1" workbookViewId="0">
      <selection activeCell="B18" sqref="B18"/>
    </sheetView>
  </sheetViews>
  <sheetFormatPr defaultRowHeight="15" x14ac:dyDescent="0.25"/>
  <cols>
    <col min="1" max="1" width="20.5703125" style="2" customWidth="1"/>
    <col min="2" max="2" width="70" style="5" bestFit="1" customWidth="1"/>
    <col min="3" max="3" width="13.28515625" style="2" bestFit="1" customWidth="1"/>
    <col min="4" max="4" width="59.28515625" style="5" customWidth="1"/>
    <col min="5" max="5" width="15.28515625" style="2" bestFit="1" customWidth="1"/>
    <col min="6" max="16384" width="9.140625" style="2"/>
  </cols>
  <sheetData>
    <row r="1" spans="1:34" x14ac:dyDescent="0.25">
      <c r="A1" s="47" t="s">
        <v>91</v>
      </c>
    </row>
    <row r="2" spans="1:34" x14ac:dyDescent="0.25">
      <c r="A2" s="2" t="s">
        <v>86</v>
      </c>
      <c r="B2" s="5" t="s">
        <v>87</v>
      </c>
      <c r="C2" s="2" t="s">
        <v>89</v>
      </c>
      <c r="D2" s="5" t="s">
        <v>88</v>
      </c>
      <c r="E2" s="2" t="s">
        <v>90</v>
      </c>
    </row>
    <row r="3" spans="1:34" s="48" customFormat="1" x14ac:dyDescent="0.25">
      <c r="A3" s="69"/>
      <c r="B3" s="70"/>
      <c r="C3" s="70"/>
      <c r="D3" s="70"/>
      <c r="E3" s="71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ht="66" customHeight="1" x14ac:dyDescent="0.25">
      <c r="A4" s="69"/>
      <c r="B4" s="70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s="48" customFormat="1" x14ac:dyDescent="0.25">
      <c r="A5" s="69"/>
      <c r="B5" s="70"/>
      <c r="C5" s="69"/>
      <c r="D5" s="7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</row>
    <row r="6" spans="1:34" s="48" customFormat="1" x14ac:dyDescent="0.25">
      <c r="A6" s="69"/>
      <c r="B6" s="70"/>
      <c r="C6" s="69"/>
      <c r="D6" s="7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4" s="48" customFormat="1" x14ac:dyDescent="0.25">
      <c r="A7" s="69"/>
      <c r="B7" s="70"/>
      <c r="C7" s="69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</row>
    <row r="8" spans="1:34" s="49" customFormat="1" ht="15.75" customHeight="1" x14ac:dyDescent="0.25">
      <c r="A8" s="69"/>
      <c r="B8" s="70"/>
      <c r="C8" s="69"/>
      <c r="D8" s="70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</row>
    <row r="9" spans="1:34" x14ac:dyDescent="0.25">
      <c r="A9" s="72"/>
      <c r="B9" s="70"/>
      <c r="C9" s="69"/>
      <c r="D9" s="70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x14ac:dyDescent="0.25">
      <c r="A10" s="72"/>
      <c r="B10" s="70"/>
      <c r="C10" s="69"/>
      <c r="D10" s="7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</row>
    <row r="11" spans="1:34" x14ac:dyDescent="0.25">
      <c r="A11" s="69"/>
      <c r="B11" s="70"/>
      <c r="C11" s="69"/>
      <c r="D11" s="7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</row>
    <row r="12" spans="1:34" s="48" customFormat="1" x14ac:dyDescent="0.25">
      <c r="A12" s="69"/>
      <c r="B12" s="70"/>
      <c r="C12" s="69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s="48" customFormat="1" x14ac:dyDescent="0.25">
      <c r="A13" s="69"/>
      <c r="B13" s="70"/>
      <c r="C13" s="69"/>
      <c r="D13" s="70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1:34" s="48" customFormat="1" x14ac:dyDescent="0.25">
      <c r="A14" s="69"/>
      <c r="B14" s="70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</row>
    <row r="15" spans="1:34" s="48" customFormat="1" x14ac:dyDescent="0.25">
      <c r="A15" s="69"/>
      <c r="B15" s="70"/>
      <c r="C15" s="69"/>
      <c r="D15" s="70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34" x14ac:dyDescent="0.25">
      <c r="A16" s="69"/>
      <c r="B16" s="70"/>
      <c r="C16" s="69"/>
      <c r="D16" s="70"/>
      <c r="E16" s="73"/>
      <c r="F16" s="73"/>
      <c r="G16" s="7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</row>
    <row r="17" spans="1:34" s="48" customFormat="1" x14ac:dyDescent="0.25">
      <c r="A17" s="69"/>
      <c r="B17" s="70"/>
      <c r="C17" s="69"/>
      <c r="D17" s="7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</row>
    <row r="18" spans="1:34" x14ac:dyDescent="0.25">
      <c r="A18" s="69"/>
      <c r="B18" s="70"/>
      <c r="C18" s="69"/>
      <c r="D18" s="70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</row>
    <row r="19" spans="1:34" x14ac:dyDescent="0.25">
      <c r="A19" s="74"/>
      <c r="B19" s="70"/>
      <c r="C19" s="69"/>
      <c r="D19" s="7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</row>
    <row r="20" spans="1:34" s="48" customFormat="1" x14ac:dyDescent="0.25">
      <c r="A20" s="69"/>
      <c r="B20" s="70"/>
      <c r="C20" s="69"/>
      <c r="D20" s="70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</row>
    <row r="21" spans="1:34" s="48" customFormat="1" x14ac:dyDescent="0.25">
      <c r="A21" s="69"/>
      <c r="B21" s="70"/>
      <c r="C21" s="69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</row>
    <row r="22" spans="1:34" s="48" customFormat="1" x14ac:dyDescent="0.25">
      <c r="A22" s="69"/>
      <c r="B22" s="70"/>
      <c r="C22" s="69"/>
      <c r="D22" s="7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</row>
    <row r="23" spans="1:34" s="48" customFormat="1" x14ac:dyDescent="0.25">
      <c r="A23" s="69"/>
      <c r="B23" s="70"/>
      <c r="C23" s="69"/>
      <c r="D23" s="70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4" s="48" customFormat="1" x14ac:dyDescent="0.25">
      <c r="A24" s="69"/>
      <c r="B24" s="70"/>
      <c r="C24" s="69"/>
      <c r="D24" s="70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</row>
    <row r="25" spans="1:34" s="48" customFormat="1" x14ac:dyDescent="0.25">
      <c r="A25" s="69"/>
      <c r="B25" s="70"/>
      <c r="C25" s="69"/>
      <c r="D25" s="70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</row>
    <row r="26" spans="1:34" x14ac:dyDescent="0.25">
      <c r="A26" s="69"/>
      <c r="B26" s="70"/>
      <c r="C26" s="69"/>
      <c r="D26" s="7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</row>
    <row r="27" spans="1:34" x14ac:dyDescent="0.25">
      <c r="A27" s="69"/>
      <c r="B27" s="70"/>
      <c r="C27" s="69"/>
      <c r="D27" s="7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</row>
    <row r="28" spans="1:34" x14ac:dyDescent="0.25">
      <c r="A28" s="69"/>
      <c r="B28" s="70"/>
      <c r="C28" s="69"/>
      <c r="D28" s="70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</row>
    <row r="29" spans="1:34" x14ac:dyDescent="0.25">
      <c r="A29" s="74"/>
      <c r="B29" s="70"/>
      <c r="C29" s="69"/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</row>
    <row r="30" spans="1:34" x14ac:dyDescent="0.25">
      <c r="A30" s="69"/>
      <c r="B30" s="70"/>
      <c r="C30" s="75"/>
      <c r="D30" s="70"/>
      <c r="E30" s="69"/>
      <c r="F30" s="69"/>
    </row>
    <row r="31" spans="1:34" x14ac:dyDescent="0.25">
      <c r="A31" s="69"/>
      <c r="B31" s="75"/>
      <c r="C31" s="75"/>
      <c r="D31" s="70"/>
      <c r="E31" s="69"/>
      <c r="F31" s="69"/>
    </row>
    <row r="32" spans="1:34" x14ac:dyDescent="0.25">
      <c r="A32" s="69"/>
      <c r="B32" s="75"/>
      <c r="C32" s="69"/>
      <c r="D32" s="70"/>
      <c r="E32" s="69"/>
      <c r="F32" s="69"/>
    </row>
    <row r="33" spans="1:6" x14ac:dyDescent="0.25">
      <c r="A33" s="69"/>
      <c r="B33" s="75"/>
      <c r="C33" s="69"/>
      <c r="D33" s="70"/>
      <c r="E33" s="69"/>
      <c r="F33" s="69"/>
    </row>
    <row r="34" spans="1:6" x14ac:dyDescent="0.25">
      <c r="A34" s="69"/>
      <c r="B34" s="75"/>
      <c r="C34" s="69"/>
      <c r="D34" s="70"/>
      <c r="E34" s="69"/>
      <c r="F34" s="69"/>
    </row>
    <row r="35" spans="1:6" x14ac:dyDescent="0.25">
      <c r="A35" s="69"/>
      <c r="B35" s="75"/>
      <c r="C35" s="69"/>
      <c r="D35" s="70"/>
      <c r="E35" s="69"/>
      <c r="F35" s="69"/>
    </row>
    <row r="36" spans="1:6" x14ac:dyDescent="0.25">
      <c r="A36" s="69"/>
      <c r="B36" s="75"/>
      <c r="C36" s="69"/>
      <c r="D36" s="70"/>
      <c r="E36" s="69"/>
      <c r="F36" s="69"/>
    </row>
    <row r="37" spans="1:6" x14ac:dyDescent="0.25">
      <c r="A37" s="69"/>
      <c r="B37" s="75"/>
      <c r="C37" s="69"/>
      <c r="D37" s="70"/>
      <c r="E37" s="69"/>
      <c r="F37" s="69"/>
    </row>
    <row r="38" spans="1:6" x14ac:dyDescent="0.25">
      <c r="A38" s="69"/>
      <c r="B38" s="70"/>
      <c r="C38" s="69"/>
      <c r="D38" s="70"/>
      <c r="E38" s="69"/>
      <c r="F38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Itemized Details</vt:lpstr>
      <vt:lpstr>W2 Details</vt:lpstr>
      <vt:lpstr>IDFC Bank India TDS</vt:lpstr>
      <vt:lpstr>IDFC Bank Account Transaction</vt:lpstr>
      <vt:lpstr>Capital GainLoss</vt:lpstr>
      <vt:lpstr>Crypto Investment Details</vt:lpstr>
      <vt:lpstr>Report for 8949(Stocks)</vt:lpstr>
      <vt:lpstr>Ram's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2024-02-19T19:17:26Z</dcterms:modified>
</cp:coreProperties>
</file>