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D\Pdocs\Pers\Tax Return\USA 2023\"/>
    </mc:Choice>
  </mc:AlternateContent>
  <xr:revisionPtr revIDLastSave="0" documentId="13_ncr:1_{98255F15-7984-43C7-B46F-9D3F0CF27197}" xr6:coauthVersionLast="47" xr6:coauthVersionMax="47" xr10:uidLastSave="{00000000-0000-0000-0000-000000000000}"/>
  <bookViews>
    <workbookView xWindow="-120" yWindow="-120" windowWidth="29040" windowHeight="15840" tabRatio="764" xr2:uid="{00000000-000D-0000-FFFF-FFFF00000000}"/>
  </bookViews>
  <sheets>
    <sheet name="Itemized Details" sheetId="1" r:id="rId1"/>
    <sheet name="W2 Details" sheetId="11" r:id="rId2"/>
    <sheet name="IDFC Bank India TDS" sheetId="17" state="hidden" r:id="rId3"/>
    <sheet name="Capital GainLoss" sheetId="9" r:id="rId4"/>
    <sheet name="Crypto Investment Details" sheetId="12" r:id="rId5"/>
    <sheet name="Report for 8949(Stocks)" sheetId="10" r:id="rId6"/>
    <sheet name="Ram's Review" sheetId="18" r:id="rId7"/>
  </sheets>
  <definedNames>
    <definedName name="_xlnm._FilterDatabase" localSheetId="5" hidden="1">'Report for 8949(Stocks)'!$A$2:$N$6</definedName>
  </definedNames>
  <calcPr calcId="181029"/>
</workbook>
</file>

<file path=xl/calcChain.xml><?xml version="1.0" encoding="utf-8"?>
<calcChain xmlns="http://schemas.openxmlformats.org/spreadsheetml/2006/main">
  <c r="H9" i="17" l="1"/>
  <c r="F26" i="9"/>
  <c r="F30" i="9"/>
  <c r="E37" i="9"/>
  <c r="F37" i="9" s="1"/>
  <c r="E36" i="9"/>
  <c r="D36" i="9"/>
  <c r="E41" i="9"/>
  <c r="D41" i="9"/>
  <c r="E40" i="9"/>
  <c r="D40" i="9"/>
  <c r="F40" i="9" s="1"/>
  <c r="F5" i="9"/>
  <c r="J9" i="17"/>
  <c r="D11" i="17"/>
  <c r="D10" i="17"/>
  <c r="I5" i="17"/>
  <c r="D5" i="17"/>
  <c r="F5" i="17" s="1"/>
  <c r="E34" i="9"/>
  <c r="D34" i="9"/>
  <c r="D38" i="9" l="1"/>
  <c r="F36" i="9"/>
  <c r="E38" i="9"/>
  <c r="F34" i="9"/>
  <c r="F41" i="9"/>
  <c r="D12" i="17"/>
  <c r="I11" i="10"/>
  <c r="H11" i="10"/>
  <c r="F51" i="9"/>
  <c r="F50" i="9"/>
  <c r="F15" i="9"/>
  <c r="F45" i="9" s="1"/>
  <c r="F38" i="9" l="1"/>
  <c r="G5" i="17"/>
  <c r="B4" i="12"/>
  <c r="D4" i="12"/>
  <c r="C4" i="12"/>
  <c r="E3" i="12"/>
  <c r="S5" i="11"/>
  <c r="N5" i="11"/>
  <c r="M5" i="11"/>
  <c r="L5" i="11"/>
  <c r="H5" i="11"/>
  <c r="G5" i="11"/>
  <c r="F5" i="11"/>
  <c r="E5" i="11"/>
  <c r="I3" i="11"/>
  <c r="R3" i="11" s="1"/>
  <c r="E2" i="12"/>
  <c r="N3" i="10"/>
  <c r="N8" i="10"/>
  <c r="N9" i="10"/>
  <c r="N10" i="10"/>
  <c r="N12" i="10"/>
  <c r="N13" i="10"/>
  <c r="F13" i="9"/>
  <c r="F47" i="9"/>
  <c r="I4" i="11"/>
  <c r="R4" i="11" s="1"/>
  <c r="O4" i="11"/>
  <c r="D5" i="11"/>
  <c r="C5" i="11"/>
  <c r="R5" i="11" l="1"/>
  <c r="E4" i="12"/>
  <c r="N6" i="10"/>
  <c r="N11" i="10"/>
  <c r="N14" i="10"/>
  <c r="O5" i="11"/>
  <c r="I5" i="11"/>
  <c r="Q5" i="11"/>
  <c r="P5" i="11"/>
  <c r="K5" i="11"/>
  <c r="J5" i="11"/>
  <c r="F14" i="9"/>
  <c r="F44" i="9" s="1"/>
  <c r="F12" i="9"/>
  <c r="F7" i="9"/>
  <c r="F48" i="9" s="1"/>
  <c r="F6" i="9"/>
  <c r="F4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rkawasthi</author>
  </authors>
  <commentList>
    <comment ref="E5" authorId="0" shapeId="0" xr:uid="{BD64EBE2-DF01-4982-BEC9-44C19AA6E917}">
      <text>
        <r>
          <rPr>
            <b/>
            <sz val="9"/>
            <color indexed="81"/>
            <rFont val="Tahoma"/>
            <family val="2"/>
          </rPr>
          <t>rkawasthi:</t>
        </r>
        <r>
          <rPr>
            <sz val="9"/>
            <color indexed="81"/>
            <rFont val="Tahoma"/>
            <family val="2"/>
          </rPr>
          <t xml:space="preserve">
1 USD To INR = 83.05 on Feb/17/2024
 </t>
        </r>
      </text>
    </comment>
  </commentList>
</comments>
</file>

<file path=xl/sharedStrings.xml><?xml version="1.0" encoding="utf-8"?>
<sst xmlns="http://schemas.openxmlformats.org/spreadsheetml/2006/main" count="317" uniqueCount="199">
  <si>
    <t>Amount</t>
  </si>
  <si>
    <t>Paid On</t>
  </si>
  <si>
    <t>Item</t>
  </si>
  <si>
    <t>Remarks</t>
  </si>
  <si>
    <t>Yes</t>
  </si>
  <si>
    <t>Total</t>
  </si>
  <si>
    <t>Broker</t>
  </si>
  <si>
    <t>Term</t>
  </si>
  <si>
    <t>Proceed Type</t>
  </si>
  <si>
    <t>Proceeds</t>
  </si>
  <si>
    <t>Cost Basis</t>
  </si>
  <si>
    <t>Net Gain/Loss(-)</t>
  </si>
  <si>
    <t>TD</t>
  </si>
  <si>
    <t>Short</t>
  </si>
  <si>
    <t>Capital/Stock</t>
  </si>
  <si>
    <t>Long</t>
  </si>
  <si>
    <t>Interest Income</t>
  </si>
  <si>
    <t>ADR Fees</t>
  </si>
  <si>
    <t>Fidelity</t>
  </si>
  <si>
    <t>Close Date</t>
  </si>
  <si>
    <t>Open Date</t>
  </si>
  <si>
    <t>Security</t>
  </si>
  <si>
    <t>Shares Sold</t>
  </si>
  <si>
    <t>Cost</t>
  </si>
  <si>
    <t>Code</t>
  </si>
  <si>
    <t>Gain/Loss Adjustment</t>
  </si>
  <si>
    <t>ST/LT</t>
  </si>
  <si>
    <t>Box</t>
  </si>
  <si>
    <t>Gain/Loss</t>
  </si>
  <si>
    <t>boxD</t>
  </si>
  <si>
    <t>boxA</t>
  </si>
  <si>
    <t>VIRTU FINANCIAL INC CLASS A (VIRT)</t>
  </si>
  <si>
    <t>TD Ameritrade</t>
  </si>
  <si>
    <t>Person</t>
  </si>
  <si>
    <t>Company</t>
  </si>
  <si>
    <t>Federal Wages</t>
  </si>
  <si>
    <t>NY Wages</t>
  </si>
  <si>
    <t>NJ Wages</t>
  </si>
  <si>
    <t>Ram</t>
  </si>
  <si>
    <t>Fed Tax</t>
  </si>
  <si>
    <t>NJ Tax</t>
  </si>
  <si>
    <t>NY Tax</t>
  </si>
  <si>
    <t>Macy</t>
  </si>
  <si>
    <t xml:space="preserve">SHORT TERM          </t>
  </si>
  <si>
    <t>Aradhana</t>
  </si>
  <si>
    <t xml:space="preserve">Preferred Dedcution Type </t>
  </si>
  <si>
    <t>Standard</t>
  </si>
  <si>
    <t>A/C</t>
  </si>
  <si>
    <t>Qualified Div</t>
  </si>
  <si>
    <t>SS Tax</t>
  </si>
  <si>
    <t>Medicare Tax</t>
  </si>
  <si>
    <t>NJ FLI</t>
  </si>
  <si>
    <t>NJ DI</t>
  </si>
  <si>
    <t>NJ UI/WF/SWF</t>
  </si>
  <si>
    <t>SS Wages</t>
  </si>
  <si>
    <t>Medicare wages</t>
  </si>
  <si>
    <t>401K Contribution</t>
  </si>
  <si>
    <t>ROTH IRA</t>
  </si>
  <si>
    <t>Total Fed Tax</t>
  </si>
  <si>
    <t>Total Nj tax</t>
  </si>
  <si>
    <t>Total 2021 W2 Tax</t>
  </si>
  <si>
    <t>TD Ameritrade Net Gain(Loss)</t>
  </si>
  <si>
    <t>Foreign Tax</t>
  </si>
  <si>
    <t>Coinbase</t>
  </si>
  <si>
    <t>Trading Fee</t>
  </si>
  <si>
    <t>Did you receive/sell/send/exchange or acquire any financial interest in any virtual currency?</t>
  </si>
  <si>
    <t>SHORT TERM TOTALGAIN(LOSS)</t>
  </si>
  <si>
    <t>Rec Ttype</t>
  </si>
  <si>
    <t>Nj Resident Whole Year</t>
  </si>
  <si>
    <t>US Permanent Resident</t>
  </si>
  <si>
    <t>NJ Rental</t>
  </si>
  <si>
    <t>BBVA</t>
  </si>
  <si>
    <t>Year</t>
  </si>
  <si>
    <t>Int Received</t>
  </si>
  <si>
    <t>Tax Deducted at Source</t>
  </si>
  <si>
    <t>Currency</t>
  </si>
  <si>
    <t>INR</t>
  </si>
  <si>
    <t>Binance</t>
  </si>
  <si>
    <t>Crypto Capital Gain</t>
  </si>
  <si>
    <t>Miscellaneous Crypto Income ( Rewards)</t>
  </si>
  <si>
    <t>Ordinary Div</t>
  </si>
  <si>
    <t>Miscellaneous Crypto Income( Rewards)</t>
  </si>
  <si>
    <t>Miscellaneous Crypto Income(Rewards)</t>
  </si>
  <si>
    <t>Int income in $</t>
  </si>
  <si>
    <t>Tax Credit in $ ( tax paid in India)</t>
  </si>
  <si>
    <t>Form -Section Number</t>
  </si>
  <si>
    <t>Tax From Description</t>
  </si>
  <si>
    <t>Ram's Review  Comment</t>
  </si>
  <si>
    <t>Form Amount</t>
  </si>
  <si>
    <t>Review Amount/Value</t>
  </si>
  <si>
    <t>Federal Tax Form Details</t>
  </si>
  <si>
    <t>Total Cyrpto</t>
  </si>
  <si>
    <t>Annual NJ Rent</t>
  </si>
  <si>
    <t>Crypto Trading Fee 2023 (Coinbase)</t>
  </si>
  <si>
    <t xml:space="preserve">Crypto Capital Gain 2023( Long Term) </t>
  </si>
  <si>
    <t>Crypto Income(Short Term learning Reward and staking interest)</t>
  </si>
  <si>
    <t>Coin</t>
  </si>
  <si>
    <t>Acquisition Date</t>
  </si>
  <si>
    <t>Dispose Date</t>
  </si>
  <si>
    <t>Qty</t>
  </si>
  <si>
    <t>Buy Price</t>
  </si>
  <si>
    <t>Sell Price</t>
  </si>
  <si>
    <t>Sell Proceed</t>
  </si>
  <si>
    <t>Buy Cost Bases</t>
  </si>
  <si>
    <t>Transaction Type</t>
  </si>
  <si>
    <t>Fee</t>
  </si>
  <si>
    <t>Comment</t>
  </si>
  <si>
    <t>Binance US</t>
  </si>
  <si>
    <t>BNB</t>
  </si>
  <si>
    <t>12/4/2021 to 5/29/2022</t>
  </si>
  <si>
    <t>Sell</t>
  </si>
  <si>
    <t>FTM</t>
  </si>
  <si>
    <t>2/3/2022  to 5/29/2022</t>
  </si>
  <si>
    <t>VET</t>
  </si>
  <si>
    <t xml:space="preserve">11/26/2021 to 5/29/2022 </t>
  </si>
  <si>
    <t>ONE</t>
  </si>
  <si>
    <t xml:space="preserve"> 2/20/2022 to 5/13/2022</t>
  </si>
  <si>
    <t>VTHO</t>
  </si>
  <si>
    <t>Various-Distribution</t>
  </si>
  <si>
    <t>REN</t>
  </si>
  <si>
    <t>9/20/2021 to 2/23/2022</t>
  </si>
  <si>
    <t>Net Crypto 2023</t>
  </si>
  <si>
    <t>Dividend</t>
  </si>
  <si>
    <t>Tax Refund 2022</t>
  </si>
  <si>
    <t>IDFC First Bank</t>
  </si>
  <si>
    <t>IDFC Bank</t>
  </si>
  <si>
    <t>Zerodha Broking Ltd. Short Term Capital Gain</t>
  </si>
  <si>
    <t>Short Term Capital Gain INR</t>
  </si>
  <si>
    <t>Master Sheet 2023</t>
  </si>
  <si>
    <t>Son Rutgers Tuition Fee 2023</t>
  </si>
  <si>
    <t>Fidelity HSA Contribution 2023</t>
  </si>
  <si>
    <t>Acura and Camry Registration Fee 2023</t>
  </si>
  <si>
    <t>Saving Ac Interest Earned - BOA</t>
  </si>
  <si>
    <t>Escrow Interest Earned- PNC</t>
  </si>
  <si>
    <t>Total Dididend INR</t>
  </si>
  <si>
    <t>Total TDS INR</t>
  </si>
  <si>
    <t>Total TDS $</t>
  </si>
  <si>
    <t>Total Taxes Paid</t>
  </si>
  <si>
    <t>2023 - W2 Details</t>
  </si>
  <si>
    <t>Total 2023</t>
  </si>
  <si>
    <t>Crypto Trasactions Breakdown 2023</t>
  </si>
  <si>
    <t>Total Gain/Loss</t>
  </si>
  <si>
    <t>?</t>
  </si>
  <si>
    <t xml:space="preserve">W2 Federal, NJ and NY </t>
  </si>
  <si>
    <t>Medical Insurance Coverage for Whole Famile 2023</t>
  </si>
  <si>
    <t>Coinbase ( Crypto Exchange)</t>
  </si>
  <si>
    <t>Binance US (Crypto Exchange)</t>
  </si>
  <si>
    <t>Miscellaneous Crypto Income( Rewards) 2023</t>
  </si>
  <si>
    <t>Short - Capital Gain</t>
  </si>
  <si>
    <t>Long - Capital Gain</t>
  </si>
  <si>
    <t>Additonal New Jersey Tax Payment Made for 2023</t>
  </si>
  <si>
    <t>Opened NRO and NRE accounts in 2021 In India, and max balance during 2023 was Rs 18,10,292.83.  Do we need to file FBAR?</t>
  </si>
  <si>
    <t xml:space="preserve">Started Single Member LLC in January 2022, No transaction, zero revenu, zero income during 2023. Filed Annual Report with NJ and paid fee.  </t>
  </si>
  <si>
    <t>Fees and Other Charges INR</t>
  </si>
  <si>
    <t xml:space="preserve">Short Term and Capital Gain in $ ( $1 = 83.05 INR) </t>
  </si>
  <si>
    <t>Short Term Total Gain In INR</t>
  </si>
  <si>
    <t>Interest Income from IDFC First bank India (converted in $)</t>
  </si>
  <si>
    <t xml:space="preserve">Taxes Paid on Interest earned from IDFC First Bank India (TDS) </t>
  </si>
  <si>
    <t>Zerodha Broking Ltd (India) figure converted in $ ( 1$ = 83.05 INR)</t>
  </si>
  <si>
    <t>Zerodha</t>
  </si>
  <si>
    <t>Ram K Awasthi</t>
  </si>
  <si>
    <t>Aradhana Awasthi</t>
  </si>
  <si>
    <t>Net Capital Gain for 2023 ( Stock and Crypto)</t>
  </si>
  <si>
    <t>Net Capital Loss for 2023</t>
  </si>
  <si>
    <t>Total Capital Gain 2023</t>
  </si>
  <si>
    <t>Total Ordinary Div 2023</t>
  </si>
  <si>
    <t>Total Qualified Div 2023</t>
  </si>
  <si>
    <t>Total ADR Fees 2023</t>
  </si>
  <si>
    <t>Total Int Income 2023</t>
  </si>
  <si>
    <t>Foreign Tax Paid 2023</t>
  </si>
  <si>
    <t>Cyrpto Exchange Trading Fee 2023</t>
  </si>
  <si>
    <t>2023- Capital Gain Loss Details</t>
  </si>
  <si>
    <t>Provide in the Zerodha Brokng Ltd India TaxPnL-NUQ058-2023.xlsx file</t>
  </si>
  <si>
    <t>2023- 8949 Report ( Stock Transactions - Available in the borker forms uploaded)</t>
  </si>
  <si>
    <t>Which state did you stayed from 1st Jan 2023 to 31st dec 2023</t>
  </si>
  <si>
    <t>If you have health insurance out side ? Then send me  document 1095-A</t>
  </si>
  <si>
    <t>Did you receive any IRS interest for late refund ?</t>
  </si>
  <si>
    <t>Did you have any other incomes like NEC or 1099s or 1099 miscellaneous or shares like Robinhood or coinbase</t>
  </si>
  <si>
    <t>Did you receive 1099-G from IRS ?</t>
  </si>
  <si>
    <t>Do you purchase any electronic car like Tesla ?</t>
  </si>
  <si>
    <t>Do you have home loan in USA or india ?</t>
  </si>
  <si>
    <t>Did you deposit any traditional IRA contribution 6000$</t>
  </si>
  <si>
    <t>Did you pay any colleges fees if yes then provide me 1098-T tution fees document</t>
  </si>
  <si>
    <t>Any 401k withdraw ?</t>
  </si>
  <si>
    <t>Any solar installation ?</t>
  </si>
  <si>
    <t>Current address?</t>
  </si>
  <si>
    <t>1106 Lighthouse Lane, NJ, 08861</t>
  </si>
  <si>
    <t>New Jesey</t>
  </si>
  <si>
    <t xml:space="preserve">Shared 1095-B and no 1095-A </t>
  </si>
  <si>
    <t>No</t>
  </si>
  <si>
    <t>No unemployment benefit received</t>
  </si>
  <si>
    <t>No IRA but contributed to 401K</t>
  </si>
  <si>
    <t>Yes, already shared Rutgers 1098-T 2023 form</t>
  </si>
  <si>
    <r>
      <t xml:space="preserve">Yes,  shared 1099 forms from Fidelity, TD Ameritrade, and Zerodha Broking.  Cypto details provided in the </t>
    </r>
    <r>
      <rPr>
        <b/>
        <sz val="11"/>
        <color theme="1"/>
        <rFont val="Calibri"/>
        <family val="2"/>
        <scheme val="minor"/>
      </rPr>
      <t>Crypto Investment Details</t>
    </r>
    <r>
      <rPr>
        <sz val="11"/>
        <color theme="1"/>
        <rFont val="Calibri"/>
        <family val="2"/>
        <scheme val="minor"/>
      </rPr>
      <t xml:space="preserve"> tab of this file.</t>
    </r>
  </si>
  <si>
    <t>N0</t>
  </si>
  <si>
    <t>Cypto Gain/Loss 2023</t>
  </si>
  <si>
    <t>IDFC Interest income 2023 (received in INR and TDS Paid in INR)</t>
  </si>
  <si>
    <t>Is Foreign bank Account had more than average $10,000 banance 2023</t>
  </si>
  <si>
    <t>Uploaded Fedelity, TD Ameritrade, Zerodha securities transactions details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</si>
</sst>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9D1811"/>
      <name val="Arial"/>
      <family val="2"/>
    </font>
    <font>
      <sz val="11"/>
      <color rgb="FF333333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vertical="top"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2" fontId="1" fillId="0" borderId="1" xfId="0" applyNumberFormat="1" applyFont="1" applyBorder="1"/>
    <xf numFmtId="43" fontId="1" fillId="0" borderId="1" xfId="0" applyNumberFormat="1" applyFont="1" applyBorder="1"/>
    <xf numFmtId="43" fontId="0" fillId="0" borderId="1" xfId="0" applyNumberFormat="1" applyBorder="1"/>
    <xf numFmtId="8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0" xfId="1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43" fontId="0" fillId="0" borderId="0" xfId="0" applyNumberFormat="1"/>
    <xf numFmtId="0" fontId="1" fillId="0" borderId="3" xfId="0" applyFont="1" applyBorder="1"/>
    <xf numFmtId="43" fontId="1" fillId="0" borderId="0" xfId="0" applyNumberFormat="1" applyFont="1"/>
    <xf numFmtId="4" fontId="6" fillId="0" borderId="1" xfId="0" applyNumberFormat="1" applyFont="1" applyBorder="1" applyAlignment="1">
      <alignment vertical="top" wrapText="1"/>
    </xf>
    <xf numFmtId="0" fontId="1" fillId="0" borderId="4" xfId="0" applyFont="1" applyBorder="1"/>
    <xf numFmtId="14" fontId="1" fillId="0" borderId="4" xfId="0" applyNumberFormat="1" applyFont="1" applyBorder="1"/>
    <xf numFmtId="14" fontId="0" fillId="0" borderId="4" xfId="0" applyNumberFormat="1" applyBorder="1"/>
    <xf numFmtId="0" fontId="0" fillId="0" borderId="4" xfId="0" applyBorder="1"/>
    <xf numFmtId="1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0" fillId="0" borderId="1" xfId="0" applyNumberFormat="1" applyBorder="1" applyAlignment="1">
      <alignment vertical="top" wrapText="1"/>
    </xf>
    <xf numFmtId="0" fontId="4" fillId="0" borderId="1" xfId="0" applyFont="1" applyBorder="1"/>
    <xf numFmtId="4" fontId="1" fillId="0" borderId="0" xfId="0" applyNumberFormat="1" applyFont="1"/>
    <xf numFmtId="8" fontId="0" fillId="0" borderId="1" xfId="0" applyNumberFormat="1" applyBorder="1"/>
    <xf numFmtId="0" fontId="1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2" borderId="0" xfId="0" applyFill="1"/>
    <xf numFmtId="14" fontId="0" fillId="2" borderId="0" xfId="0" applyNumberFormat="1" applyFill="1"/>
    <xf numFmtId="22" fontId="0" fillId="2" borderId="0" xfId="0" applyNumberFormat="1" applyFill="1"/>
    <xf numFmtId="8" fontId="1" fillId="0" borderId="1" xfId="0" applyNumberFormat="1" applyFont="1" applyBorder="1"/>
    <xf numFmtId="44" fontId="0" fillId="0" borderId="0" xfId="2" applyFont="1"/>
    <xf numFmtId="44" fontId="1" fillId="0" borderId="0" xfId="2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1" xfId="2" applyFont="1" applyBorder="1" applyAlignment="1">
      <alignment vertical="top"/>
    </xf>
    <xf numFmtId="4" fontId="0" fillId="0" borderId="0" xfId="0" applyNumberFormat="1" applyAlignment="1">
      <alignment wrapText="1"/>
    </xf>
    <xf numFmtId="44" fontId="1" fillId="0" borderId="1" xfId="2" applyFont="1" applyBorder="1"/>
    <xf numFmtId="44" fontId="0" fillId="0" borderId="1" xfId="2" applyFont="1" applyBorder="1"/>
    <xf numFmtId="164" fontId="1" fillId="0" borderId="1" xfId="2" applyNumberFormat="1" applyFont="1" applyBorder="1"/>
    <xf numFmtId="44" fontId="0" fillId="0" borderId="0" xfId="2" applyFont="1" applyBorder="1"/>
    <xf numFmtId="2" fontId="0" fillId="0" borderId="1" xfId="0" applyNumberFormat="1" applyBorder="1" applyAlignment="1">
      <alignment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0" workbookViewId="0">
      <selection activeCell="A39" sqref="A39"/>
    </sheetView>
  </sheetViews>
  <sheetFormatPr defaultRowHeight="15" x14ac:dyDescent="0.25"/>
  <cols>
    <col min="1" max="1" width="93.28515625" style="3" customWidth="1"/>
    <col min="2" max="2" width="11.5703125" style="2" bestFit="1" customWidth="1"/>
    <col min="3" max="3" width="15.140625" style="2" customWidth="1"/>
    <col min="4" max="4" width="32.5703125" style="2" customWidth="1"/>
    <col min="5" max="16384" width="9.140625" style="2"/>
  </cols>
  <sheetData>
    <row r="1" spans="1:4" x14ac:dyDescent="0.25">
      <c r="A1" s="4" t="s">
        <v>128</v>
      </c>
      <c r="B1" s="5"/>
      <c r="C1" s="5"/>
      <c r="D1" s="5"/>
    </row>
    <row r="2" spans="1:4" x14ac:dyDescent="0.25">
      <c r="A2" s="4" t="s">
        <v>2</v>
      </c>
      <c r="B2" s="6" t="s">
        <v>0</v>
      </c>
      <c r="C2" s="6" t="s">
        <v>1</v>
      </c>
      <c r="D2" s="6" t="s">
        <v>3</v>
      </c>
    </row>
    <row r="3" spans="1:4" x14ac:dyDescent="0.25">
      <c r="A3" s="7" t="s">
        <v>131</v>
      </c>
      <c r="B3" s="56">
        <v>119.93</v>
      </c>
      <c r="C3" s="8"/>
      <c r="D3" s="5"/>
    </row>
    <row r="4" spans="1:4" x14ac:dyDescent="0.25">
      <c r="A4" s="7" t="s">
        <v>129</v>
      </c>
      <c r="B4" s="56">
        <v>8067.5</v>
      </c>
      <c r="C4" s="9"/>
      <c r="D4" s="5"/>
    </row>
    <row r="5" spans="1:4" x14ac:dyDescent="0.25">
      <c r="A5" s="7" t="s">
        <v>70</v>
      </c>
      <c r="B5" s="5" t="s">
        <v>4</v>
      </c>
      <c r="C5" s="10"/>
      <c r="D5" s="5"/>
    </row>
    <row r="6" spans="1:4" x14ac:dyDescent="0.25">
      <c r="A6" s="7" t="s">
        <v>133</v>
      </c>
      <c r="B6" s="56">
        <v>67.19</v>
      </c>
      <c r="C6" s="5"/>
      <c r="D6" s="5"/>
    </row>
    <row r="7" spans="1:4" x14ac:dyDescent="0.25">
      <c r="A7" s="7" t="s">
        <v>132</v>
      </c>
      <c r="B7" s="56">
        <v>81.900000000000006</v>
      </c>
      <c r="C7" s="5"/>
      <c r="D7" s="5"/>
    </row>
    <row r="8" spans="1:4" x14ac:dyDescent="0.25">
      <c r="A8" s="7" t="s">
        <v>156</v>
      </c>
      <c r="B8" s="52">
        <v>311.08970499698978</v>
      </c>
      <c r="C8" s="5"/>
      <c r="D8" s="5"/>
    </row>
    <row r="9" spans="1:4" x14ac:dyDescent="0.25">
      <c r="A9" s="7" t="s">
        <v>157</v>
      </c>
      <c r="B9" s="52">
        <v>89.16315472606864</v>
      </c>
      <c r="C9" s="5"/>
      <c r="D9" s="5"/>
    </row>
    <row r="10" spans="1:4" x14ac:dyDescent="0.25">
      <c r="A10" s="7" t="s">
        <v>144</v>
      </c>
      <c r="B10" s="5" t="s">
        <v>4</v>
      </c>
      <c r="C10" s="5"/>
      <c r="D10" s="5"/>
    </row>
    <row r="11" spans="1:4" x14ac:dyDescent="0.25">
      <c r="A11" s="55" t="s">
        <v>65</v>
      </c>
      <c r="B11" s="5" t="s">
        <v>4</v>
      </c>
      <c r="C11" s="5"/>
      <c r="D11" s="5"/>
    </row>
    <row r="12" spans="1:4" x14ac:dyDescent="0.25">
      <c r="A12" s="7" t="s">
        <v>143</v>
      </c>
      <c r="B12" s="5" t="s">
        <v>4</v>
      </c>
      <c r="C12" s="5"/>
      <c r="D12" s="5"/>
    </row>
    <row r="13" spans="1:4" x14ac:dyDescent="0.25">
      <c r="A13" s="40" t="s">
        <v>68</v>
      </c>
      <c r="B13" s="5" t="s">
        <v>4</v>
      </c>
      <c r="C13" s="5"/>
      <c r="D13" s="5"/>
    </row>
    <row r="14" spans="1:4" x14ac:dyDescent="0.25">
      <c r="A14" s="40" t="s">
        <v>69</v>
      </c>
      <c r="B14" s="5" t="s">
        <v>4</v>
      </c>
      <c r="C14" s="5"/>
      <c r="D14" s="5"/>
    </row>
    <row r="15" spans="1:4" x14ac:dyDescent="0.25">
      <c r="A15" s="7" t="s">
        <v>45</v>
      </c>
      <c r="B15" s="5" t="s">
        <v>46</v>
      </c>
      <c r="C15" s="5"/>
      <c r="D15" s="5"/>
    </row>
    <row r="16" spans="1:4" ht="30" x14ac:dyDescent="0.3">
      <c r="A16" s="4" t="s">
        <v>151</v>
      </c>
      <c r="B16" s="41" t="s">
        <v>4</v>
      </c>
      <c r="C16" s="5"/>
      <c r="D16" s="5"/>
    </row>
    <row r="17" spans="1:4" ht="30" x14ac:dyDescent="0.25">
      <c r="A17" s="4" t="s">
        <v>152</v>
      </c>
      <c r="B17" s="5" t="s">
        <v>142</v>
      </c>
      <c r="C17" s="5"/>
      <c r="D17" s="5"/>
    </row>
    <row r="18" spans="1:4" x14ac:dyDescent="0.25">
      <c r="A18" s="7" t="s">
        <v>196</v>
      </c>
      <c r="B18" s="56" t="s">
        <v>4</v>
      </c>
      <c r="C18" s="5"/>
      <c r="D18" s="56"/>
    </row>
    <row r="19" spans="1:4" x14ac:dyDescent="0.25">
      <c r="A19" s="7" t="s">
        <v>197</v>
      </c>
      <c r="B19" s="56" t="s">
        <v>4</v>
      </c>
      <c r="C19" s="5"/>
      <c r="D19" s="56"/>
    </row>
    <row r="20" spans="1:4" x14ac:dyDescent="0.25">
      <c r="A20" s="65" t="s">
        <v>195</v>
      </c>
      <c r="B20" s="56" t="s">
        <v>4</v>
      </c>
      <c r="C20" s="62"/>
      <c r="D20" s="5"/>
    </row>
    <row r="21" spans="1:4" x14ac:dyDescent="0.25">
      <c r="A21" s="7" t="s">
        <v>130</v>
      </c>
      <c r="B21" s="56">
        <v>3199.95</v>
      </c>
      <c r="C21" s="5"/>
      <c r="D21" s="5"/>
    </row>
    <row r="22" spans="1:4" x14ac:dyDescent="0.25">
      <c r="A22" s="7" t="s">
        <v>92</v>
      </c>
      <c r="B22" s="56">
        <v>27186.120000000003</v>
      </c>
      <c r="C22" s="5"/>
      <c r="D22" s="5"/>
    </row>
    <row r="23" spans="1:4" x14ac:dyDescent="0.25">
      <c r="A23" s="7" t="s">
        <v>150</v>
      </c>
      <c r="B23" s="56">
        <v>664</v>
      </c>
      <c r="C23" s="5"/>
      <c r="D23" s="5"/>
    </row>
    <row r="24" spans="1:4" x14ac:dyDescent="0.25">
      <c r="A24" s="7" t="s">
        <v>185</v>
      </c>
      <c r="B24" s="5" t="s">
        <v>186</v>
      </c>
      <c r="C24" s="5"/>
      <c r="D24" s="5"/>
    </row>
    <row r="25" spans="1:4" x14ac:dyDescent="0.25">
      <c r="A25" s="7" t="s">
        <v>174</v>
      </c>
      <c r="B25" s="5" t="s">
        <v>187</v>
      </c>
      <c r="C25" s="5"/>
      <c r="D25" s="5"/>
    </row>
    <row r="26" spans="1:4" x14ac:dyDescent="0.25">
      <c r="A26" s="7" t="s">
        <v>175</v>
      </c>
      <c r="B26" s="5" t="s">
        <v>188</v>
      </c>
      <c r="C26" s="5"/>
      <c r="D26" s="5"/>
    </row>
    <row r="27" spans="1:4" x14ac:dyDescent="0.25">
      <c r="A27" s="7" t="s">
        <v>176</v>
      </c>
      <c r="B27" s="5" t="s">
        <v>189</v>
      </c>
      <c r="C27" s="5"/>
      <c r="D27" s="5"/>
    </row>
    <row r="28" spans="1:4" ht="30" x14ac:dyDescent="0.25">
      <c r="A28" s="7" t="s">
        <v>177</v>
      </c>
      <c r="B28" s="5" t="s">
        <v>193</v>
      </c>
      <c r="C28" s="5"/>
      <c r="D28" s="5"/>
    </row>
    <row r="29" spans="1:4" x14ac:dyDescent="0.25">
      <c r="A29" s="7" t="s">
        <v>178</v>
      </c>
      <c r="B29" s="5" t="s">
        <v>190</v>
      </c>
      <c r="C29" s="5"/>
      <c r="D29" s="5"/>
    </row>
    <row r="30" spans="1:4" x14ac:dyDescent="0.25">
      <c r="A30" s="7" t="s">
        <v>179</v>
      </c>
      <c r="B30" s="5" t="s">
        <v>194</v>
      </c>
      <c r="C30" s="5"/>
      <c r="D30" s="5"/>
    </row>
    <row r="31" spans="1:4" x14ac:dyDescent="0.25">
      <c r="A31" s="7" t="s">
        <v>180</v>
      </c>
      <c r="B31" s="5" t="s">
        <v>189</v>
      </c>
      <c r="C31" s="5"/>
      <c r="D31" s="5"/>
    </row>
    <row r="32" spans="1:4" x14ac:dyDescent="0.25">
      <c r="A32" s="7" t="s">
        <v>181</v>
      </c>
      <c r="B32" s="5" t="s">
        <v>191</v>
      </c>
      <c r="C32" s="5"/>
      <c r="D32" s="5"/>
    </row>
    <row r="33" spans="1:4" x14ac:dyDescent="0.25">
      <c r="A33" s="7" t="s">
        <v>182</v>
      </c>
      <c r="B33" s="5" t="s">
        <v>192</v>
      </c>
      <c r="C33" s="5"/>
      <c r="D33" s="5"/>
    </row>
    <row r="34" spans="1:4" x14ac:dyDescent="0.25">
      <c r="A34" s="7" t="s">
        <v>183</v>
      </c>
      <c r="B34" s="5" t="s">
        <v>189</v>
      </c>
      <c r="C34" s="5"/>
      <c r="D34" s="5"/>
    </row>
    <row r="35" spans="1:4" x14ac:dyDescent="0.25">
      <c r="A35" s="7" t="s">
        <v>184</v>
      </c>
      <c r="B35" s="5" t="s">
        <v>189</v>
      </c>
      <c r="C35" s="5"/>
      <c r="D35" s="5"/>
    </row>
    <row r="36" spans="1:4" x14ac:dyDescent="0.25">
      <c r="A36" s="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BDEE-B121-42C5-BE7F-22105B8C79D7}">
  <dimension ref="A1:U9"/>
  <sheetViews>
    <sheetView workbookViewId="0">
      <selection activeCell="D9" sqref="D9"/>
    </sheetView>
  </sheetViews>
  <sheetFormatPr defaultRowHeight="15" x14ac:dyDescent="0.25"/>
  <cols>
    <col min="1" max="1" width="10.140625" bestFit="1" customWidth="1"/>
    <col min="2" max="2" width="9.28515625" customWidth="1"/>
    <col min="3" max="3" width="14.140625" bestFit="1" customWidth="1"/>
    <col min="4" max="6" width="14.140625" customWidth="1"/>
    <col min="7" max="7" width="15.5703125" bestFit="1" customWidth="1"/>
    <col min="8" max="9" width="14.140625" customWidth="1"/>
    <col min="10" max="10" width="10.5703125" bestFit="1" customWidth="1"/>
    <col min="11" max="13" width="14.140625" customWidth="1"/>
    <col min="14" max="14" width="14.42578125" bestFit="1" customWidth="1"/>
    <col min="15" max="15" width="14.42578125" customWidth="1"/>
    <col min="16" max="16" width="22.85546875" bestFit="1" customWidth="1"/>
    <col min="18" max="18" width="14.42578125" customWidth="1"/>
    <col min="19" max="19" width="17" bestFit="1" customWidth="1"/>
    <col min="20" max="20" width="11.42578125" bestFit="1" customWidth="1"/>
    <col min="21" max="21" width="10.140625" bestFit="1" customWidth="1"/>
  </cols>
  <sheetData>
    <row r="1" spans="1:21" x14ac:dyDescent="0.25">
      <c r="A1" s="1" t="s">
        <v>138</v>
      </c>
    </row>
    <row r="2" spans="1:21" x14ac:dyDescent="0.25">
      <c r="A2" s="15" t="s">
        <v>33</v>
      </c>
      <c r="B2" s="15" t="s">
        <v>34</v>
      </c>
      <c r="C2" s="15" t="s">
        <v>35</v>
      </c>
      <c r="D2" s="15" t="s">
        <v>39</v>
      </c>
      <c r="E2" s="15" t="s">
        <v>54</v>
      </c>
      <c r="F2" s="15" t="s">
        <v>49</v>
      </c>
      <c r="G2" s="15" t="s">
        <v>55</v>
      </c>
      <c r="H2" s="15" t="s">
        <v>50</v>
      </c>
      <c r="I2" s="15" t="s">
        <v>58</v>
      </c>
      <c r="J2" s="15" t="s">
        <v>37</v>
      </c>
      <c r="K2" s="15" t="s">
        <v>40</v>
      </c>
      <c r="L2" s="15" t="s">
        <v>51</v>
      </c>
      <c r="M2" s="15" t="s">
        <v>52</v>
      </c>
      <c r="N2" s="15" t="s">
        <v>53</v>
      </c>
      <c r="O2" s="15" t="s">
        <v>59</v>
      </c>
      <c r="P2" s="15" t="s">
        <v>36</v>
      </c>
      <c r="Q2" s="15" t="s">
        <v>41</v>
      </c>
      <c r="R2" s="15" t="s">
        <v>60</v>
      </c>
      <c r="S2" s="22" t="s">
        <v>56</v>
      </c>
      <c r="T2" s="22" t="s">
        <v>57</v>
      </c>
      <c r="U2" s="12"/>
    </row>
    <row r="3" spans="1:21" x14ac:dyDescent="0.25">
      <c r="A3" s="11" t="s">
        <v>38</v>
      </c>
      <c r="B3" s="11" t="s">
        <v>71</v>
      </c>
      <c r="C3" s="11">
        <v>180171.55</v>
      </c>
      <c r="D3" s="11">
        <v>32218.58</v>
      </c>
      <c r="E3" s="11">
        <v>160200</v>
      </c>
      <c r="F3" s="11">
        <v>9932.4</v>
      </c>
      <c r="G3" s="11">
        <v>196829.17</v>
      </c>
      <c r="H3" s="11">
        <v>2854.02</v>
      </c>
      <c r="I3" s="11">
        <f>D3+F3+H3</f>
        <v>45005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180171.55</v>
      </c>
      <c r="Q3" s="11">
        <v>12612.32</v>
      </c>
      <c r="R3" s="11">
        <f t="shared" ref="R3:R4" si="0">I3+K3+Q3</f>
        <v>57617.32</v>
      </c>
      <c r="S3" s="12">
        <v>16657.62</v>
      </c>
      <c r="T3">
        <v>0</v>
      </c>
    </row>
    <row r="4" spans="1:21" x14ac:dyDescent="0.25">
      <c r="A4" s="11" t="s">
        <v>44</v>
      </c>
      <c r="B4" s="11" t="s">
        <v>42</v>
      </c>
      <c r="C4" s="11">
        <v>27852.71</v>
      </c>
      <c r="D4" s="11">
        <v>1488.92</v>
      </c>
      <c r="E4" s="11">
        <v>29022.48</v>
      </c>
      <c r="F4" s="11">
        <v>1799.39</v>
      </c>
      <c r="G4" s="11">
        <v>29022.48</v>
      </c>
      <c r="H4" s="11">
        <v>420.83</v>
      </c>
      <c r="I4" s="11">
        <f>D4+F4+H4</f>
        <v>3709.1400000000003</v>
      </c>
      <c r="J4" s="11">
        <v>28276.51</v>
      </c>
      <c r="K4" s="11">
        <v>448.08</v>
      </c>
      <c r="L4" s="11">
        <v>17.670000000000002</v>
      </c>
      <c r="M4" s="11">
        <v>0</v>
      </c>
      <c r="N4" s="11">
        <v>125.15</v>
      </c>
      <c r="O4" s="11">
        <f>K4+L4+M4+N4</f>
        <v>590.9</v>
      </c>
      <c r="P4" s="11">
        <v>0</v>
      </c>
      <c r="Q4" s="11">
        <v>0</v>
      </c>
      <c r="R4" s="11">
        <f t="shared" si="0"/>
        <v>4157.22</v>
      </c>
      <c r="S4" s="23">
        <v>1169.77</v>
      </c>
      <c r="T4" s="23">
        <v>0</v>
      </c>
    </row>
    <row r="5" spans="1:21" x14ac:dyDescent="0.25">
      <c r="A5" s="15" t="s">
        <v>5</v>
      </c>
      <c r="B5" s="15"/>
      <c r="C5" s="18">
        <f t="shared" ref="C5:S5" si="1">SUM(C3:C4)</f>
        <v>208024.25999999998</v>
      </c>
      <c r="D5" s="15">
        <f t="shared" si="1"/>
        <v>33707.5</v>
      </c>
      <c r="E5" s="15">
        <f t="shared" si="1"/>
        <v>189222.48</v>
      </c>
      <c r="F5" s="15">
        <f t="shared" si="1"/>
        <v>11731.789999999999</v>
      </c>
      <c r="G5" s="15">
        <f t="shared" si="1"/>
        <v>225851.65000000002</v>
      </c>
      <c r="H5" s="15">
        <f t="shared" si="1"/>
        <v>3274.85</v>
      </c>
      <c r="I5" s="15">
        <f t="shared" si="1"/>
        <v>48714.14</v>
      </c>
      <c r="J5" s="18">
        <f t="shared" si="1"/>
        <v>28276.51</v>
      </c>
      <c r="K5" s="15">
        <f t="shared" si="1"/>
        <v>448.08</v>
      </c>
      <c r="L5" s="15">
        <f t="shared" si="1"/>
        <v>17.670000000000002</v>
      </c>
      <c r="M5" s="15">
        <f t="shared" si="1"/>
        <v>0</v>
      </c>
      <c r="N5" s="15">
        <f t="shared" si="1"/>
        <v>125.15</v>
      </c>
      <c r="O5" s="15">
        <f t="shared" si="1"/>
        <v>590.9</v>
      </c>
      <c r="P5" s="18">
        <f t="shared" si="1"/>
        <v>180171.55</v>
      </c>
      <c r="Q5" s="15">
        <f t="shared" si="1"/>
        <v>12612.32</v>
      </c>
      <c r="R5" s="15">
        <f t="shared" si="1"/>
        <v>61774.54</v>
      </c>
      <c r="S5" s="42">
        <f t="shared" si="1"/>
        <v>17827.39</v>
      </c>
    </row>
    <row r="6" spans="1:21" x14ac:dyDescent="0.25">
      <c r="C6" s="27"/>
      <c r="I6" s="24"/>
      <c r="J6" s="27"/>
      <c r="O6" s="24"/>
    </row>
    <row r="7" spans="1:21" x14ac:dyDescent="0.25">
      <c r="C7" s="13"/>
      <c r="J7" s="13"/>
    </row>
    <row r="8" spans="1:21" x14ac:dyDescent="0.25">
      <c r="C8" s="13"/>
      <c r="J8" s="13"/>
    </row>
    <row r="9" spans="1:21" x14ac:dyDescent="0.25">
      <c r="K9" s="13"/>
      <c r="L9" s="13"/>
      <c r="M9" s="13"/>
      <c r="N9" s="13"/>
      <c r="O9" s="13"/>
      <c r="R9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7E4-990F-4F69-80F5-1B9DA6A1DC5F}">
  <dimension ref="A1:J12"/>
  <sheetViews>
    <sheetView workbookViewId="0">
      <selection activeCell="G13" sqref="G13"/>
    </sheetView>
  </sheetViews>
  <sheetFormatPr defaultRowHeight="15" x14ac:dyDescent="0.25"/>
  <cols>
    <col min="3" max="3" width="36.28515625" customWidth="1"/>
    <col min="4" max="4" width="12" bestFit="1" customWidth="1"/>
    <col min="5" max="5" width="17.28515625" customWidth="1"/>
    <col min="6" max="6" width="15.42578125" bestFit="1" customWidth="1"/>
    <col min="7" max="7" width="22" bestFit="1" customWidth="1"/>
    <col min="8" max="8" width="30.42578125" bestFit="1" customWidth="1"/>
  </cols>
  <sheetData>
    <row r="1" spans="1:10" x14ac:dyDescent="0.25">
      <c r="A1" s="1" t="s">
        <v>125</v>
      </c>
    </row>
    <row r="2" spans="1:10" x14ac:dyDescent="0.25">
      <c r="A2" t="s">
        <v>72</v>
      </c>
      <c r="B2" t="s">
        <v>34</v>
      </c>
      <c r="C2" t="s">
        <v>75</v>
      </c>
      <c r="D2" t="s">
        <v>73</v>
      </c>
      <c r="F2" t="s">
        <v>123</v>
      </c>
      <c r="G2" t="s">
        <v>74</v>
      </c>
    </row>
    <row r="3" spans="1:10" x14ac:dyDescent="0.25">
      <c r="A3">
        <v>2023</v>
      </c>
      <c r="B3" t="s">
        <v>124</v>
      </c>
      <c r="C3" t="s">
        <v>76</v>
      </c>
      <c r="D3">
        <v>23216</v>
      </c>
      <c r="F3">
        <v>2620</v>
      </c>
      <c r="G3">
        <v>7405</v>
      </c>
    </row>
    <row r="5" spans="1:10" x14ac:dyDescent="0.25">
      <c r="A5" s="1">
        <v>2023</v>
      </c>
      <c r="B5" s="1" t="s">
        <v>5</v>
      </c>
      <c r="C5" s="1" t="s">
        <v>76</v>
      </c>
      <c r="D5" s="1">
        <f>D3+E3+F3</f>
        <v>25836</v>
      </c>
      <c r="E5" s="1" t="s">
        <v>83</v>
      </c>
      <c r="F5" s="52">
        <f>D5/83.05</f>
        <v>311.08970499698978</v>
      </c>
      <c r="G5" s="1">
        <f>SUM(G3:G3)</f>
        <v>7405</v>
      </c>
      <c r="H5" t="s">
        <v>84</v>
      </c>
      <c r="I5" s="52">
        <f>G3/83.05</f>
        <v>89.16315472606864</v>
      </c>
    </row>
    <row r="7" spans="1:10" x14ac:dyDescent="0.25">
      <c r="A7" s="1" t="s">
        <v>126</v>
      </c>
    </row>
    <row r="8" spans="1:10" x14ac:dyDescent="0.25">
      <c r="B8" t="s">
        <v>127</v>
      </c>
      <c r="D8" s="53">
        <v>7450</v>
      </c>
    </row>
    <row r="9" spans="1:10" x14ac:dyDescent="0.25">
      <c r="B9" t="s">
        <v>122</v>
      </c>
      <c r="D9">
        <v>7190.21</v>
      </c>
      <c r="E9" t="s">
        <v>134</v>
      </c>
      <c r="F9" s="13">
        <v>9085.75</v>
      </c>
      <c r="G9" s="13" t="s">
        <v>135</v>
      </c>
      <c r="H9" s="13">
        <f>F9-D9</f>
        <v>1895.54</v>
      </c>
      <c r="I9" s="13" t="s">
        <v>136</v>
      </c>
      <c r="J9" s="51">
        <f>H9/83.05</f>
        <v>22.824081878386515</v>
      </c>
    </row>
    <row r="10" spans="1:10" x14ac:dyDescent="0.25">
      <c r="B10" t="s">
        <v>153</v>
      </c>
      <c r="D10">
        <f>4430+608.97</f>
        <v>5038.97</v>
      </c>
    </row>
    <row r="11" spans="1:10" x14ac:dyDescent="0.25">
      <c r="B11" t="s">
        <v>155</v>
      </c>
      <c r="D11" s="53">
        <f>D8+D9-D10</f>
        <v>9601.239999999998</v>
      </c>
    </row>
    <row r="12" spans="1:10" x14ac:dyDescent="0.25">
      <c r="B12" t="s">
        <v>154</v>
      </c>
      <c r="D12" s="51">
        <f>D11/83.05</f>
        <v>115.60794701986752</v>
      </c>
      <c r="E12" t="s">
        <v>137</v>
      </c>
      <c r="F12" s="51">
        <v>22.824081878386515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7425-55E3-465E-AA68-293ED1B8FF35}">
  <dimension ref="A1:H53"/>
  <sheetViews>
    <sheetView topLeftCell="A28" workbookViewId="0">
      <selection activeCell="G21" sqref="G21"/>
    </sheetView>
  </sheetViews>
  <sheetFormatPr defaultRowHeight="15" x14ac:dyDescent="0.25"/>
  <cols>
    <col min="1" max="1" width="60.42578125" customWidth="1"/>
    <col min="3" max="3" width="37.42578125" customWidth="1"/>
    <col min="4" max="4" width="12.42578125" customWidth="1"/>
    <col min="5" max="5" width="11.85546875" customWidth="1"/>
    <col min="6" max="6" width="17.7109375" customWidth="1"/>
    <col min="7" max="7" width="17.42578125" bestFit="1" customWidth="1"/>
    <col min="8" max="8" width="10.5703125" bestFit="1" customWidth="1"/>
  </cols>
  <sheetData>
    <row r="1" spans="1:8" x14ac:dyDescent="0.25">
      <c r="A1" s="1" t="s">
        <v>171</v>
      </c>
    </row>
    <row r="2" spans="1:8" x14ac:dyDescent="0.25">
      <c r="A2" s="15" t="s">
        <v>6</v>
      </c>
      <c r="B2" s="15" t="s">
        <v>7</v>
      </c>
      <c r="C2" s="15" t="s">
        <v>8</v>
      </c>
      <c r="D2" s="15" t="s">
        <v>9</v>
      </c>
      <c r="E2" s="15" t="s">
        <v>10</v>
      </c>
      <c r="F2" s="15" t="s">
        <v>11</v>
      </c>
    </row>
    <row r="3" spans="1:8" x14ac:dyDescent="0.25">
      <c r="A3" s="15"/>
      <c r="B3" s="15"/>
      <c r="C3" s="15"/>
      <c r="D3" s="1"/>
      <c r="E3" s="1"/>
      <c r="F3" s="1"/>
    </row>
    <row r="4" spans="1:8" x14ac:dyDescent="0.25">
      <c r="A4" s="15"/>
      <c r="B4" s="15"/>
      <c r="C4" s="15"/>
      <c r="D4" s="1"/>
      <c r="E4" s="1"/>
      <c r="F4" s="1"/>
    </row>
    <row r="5" spans="1:8" x14ac:dyDescent="0.25">
      <c r="A5" s="11" t="s">
        <v>12</v>
      </c>
      <c r="B5" s="11" t="s">
        <v>13</v>
      </c>
      <c r="C5" s="11" t="s">
        <v>14</v>
      </c>
      <c r="D5">
        <v>163.47999999999999</v>
      </c>
      <c r="E5">
        <v>115.17</v>
      </c>
      <c r="F5" s="51">
        <f>D5-E5</f>
        <v>48.309999999999988</v>
      </c>
    </row>
    <row r="6" spans="1:8" x14ac:dyDescent="0.25">
      <c r="A6" s="11" t="s">
        <v>12</v>
      </c>
      <c r="B6" s="11" t="s">
        <v>15</v>
      </c>
      <c r="C6" s="11" t="s">
        <v>14</v>
      </c>
      <c r="D6" s="12">
        <v>3018.06</v>
      </c>
      <c r="E6" s="12">
        <v>8287.91</v>
      </c>
      <c r="F6" s="58">
        <f>D6-E6</f>
        <v>-5269.85</v>
      </c>
    </row>
    <row r="7" spans="1:8" x14ac:dyDescent="0.25">
      <c r="A7" s="11" t="s">
        <v>12</v>
      </c>
      <c r="B7" s="11" t="s">
        <v>13</v>
      </c>
      <c r="C7" s="11" t="s">
        <v>16</v>
      </c>
      <c r="D7" s="11">
        <v>1.53</v>
      </c>
      <c r="E7" s="11">
        <v>0</v>
      </c>
      <c r="F7" s="58">
        <f>D7-E7</f>
        <v>1.53</v>
      </c>
    </row>
    <row r="8" spans="1:8" x14ac:dyDescent="0.25">
      <c r="A8" s="11" t="s">
        <v>12</v>
      </c>
      <c r="B8" s="11" t="s">
        <v>13</v>
      </c>
      <c r="C8" s="11" t="s">
        <v>80</v>
      </c>
      <c r="D8">
        <v>0</v>
      </c>
      <c r="E8" s="11">
        <v>0</v>
      </c>
      <c r="F8" s="58">
        <v>0</v>
      </c>
    </row>
    <row r="9" spans="1:8" x14ac:dyDescent="0.25">
      <c r="A9" s="11" t="s">
        <v>12</v>
      </c>
      <c r="B9" s="11" t="s">
        <v>13</v>
      </c>
      <c r="C9" s="11" t="s">
        <v>48</v>
      </c>
      <c r="D9">
        <v>0</v>
      </c>
      <c r="E9" s="11">
        <v>0</v>
      </c>
      <c r="F9" s="58">
        <v>0</v>
      </c>
    </row>
    <row r="10" spans="1:8" x14ac:dyDescent="0.25">
      <c r="A10" s="11" t="s">
        <v>12</v>
      </c>
      <c r="B10" s="11" t="s">
        <v>13</v>
      </c>
      <c r="C10" s="11" t="s">
        <v>17</v>
      </c>
      <c r="F10" s="58">
        <v>0</v>
      </c>
    </row>
    <row r="11" spans="1:8" x14ac:dyDescent="0.25">
      <c r="A11" s="11"/>
      <c r="B11" s="11"/>
      <c r="C11" s="11"/>
      <c r="D11" s="11"/>
      <c r="E11" s="11"/>
      <c r="F11" s="59"/>
    </row>
    <row r="12" spans="1:8" x14ac:dyDescent="0.25">
      <c r="A12" s="15" t="s">
        <v>18</v>
      </c>
      <c r="B12" s="15" t="s">
        <v>13</v>
      </c>
      <c r="C12" s="15" t="s">
        <v>14</v>
      </c>
      <c r="D12" s="42">
        <v>14237.47</v>
      </c>
      <c r="E12" s="42">
        <v>16214.65</v>
      </c>
      <c r="F12" s="58">
        <f>D12-E12</f>
        <v>-1977.1800000000003</v>
      </c>
    </row>
    <row r="13" spans="1:8" x14ac:dyDescent="0.25">
      <c r="A13" s="11" t="s">
        <v>18</v>
      </c>
      <c r="B13" s="11" t="s">
        <v>15</v>
      </c>
      <c r="C13" s="11" t="s">
        <v>14</v>
      </c>
      <c r="D13" s="12">
        <v>78890.759999999995</v>
      </c>
      <c r="E13" s="12">
        <v>102233.76</v>
      </c>
      <c r="F13" s="58">
        <f>D13-E13</f>
        <v>-23343</v>
      </c>
    </row>
    <row r="14" spans="1:8" x14ac:dyDescent="0.25">
      <c r="A14" s="11" t="s">
        <v>18</v>
      </c>
      <c r="B14" s="11" t="s">
        <v>13</v>
      </c>
      <c r="C14" s="11" t="s">
        <v>80</v>
      </c>
      <c r="D14" s="12">
        <v>143.15</v>
      </c>
      <c r="E14" s="11">
        <v>0</v>
      </c>
      <c r="F14" s="58">
        <f>D14-E14</f>
        <v>143.15</v>
      </c>
      <c r="H14" s="12"/>
    </row>
    <row r="15" spans="1:8" x14ac:dyDescent="0.25">
      <c r="A15" s="11" t="s">
        <v>18</v>
      </c>
      <c r="B15" s="11" t="s">
        <v>13</v>
      </c>
      <c r="C15" s="11" t="s">
        <v>48</v>
      </c>
      <c r="D15" s="12">
        <v>2.2000000000000002</v>
      </c>
      <c r="E15" s="11">
        <v>0</v>
      </c>
      <c r="F15" s="58">
        <f>D15-E15</f>
        <v>2.2000000000000002</v>
      </c>
      <c r="H15" s="12"/>
    </row>
    <row r="16" spans="1:8" x14ac:dyDescent="0.25">
      <c r="A16" s="11" t="s">
        <v>18</v>
      </c>
      <c r="B16" s="11" t="s">
        <v>13</v>
      </c>
      <c r="C16" s="11" t="s">
        <v>17</v>
      </c>
      <c r="D16" s="11"/>
      <c r="E16" s="11"/>
      <c r="F16" s="59">
        <v>-13</v>
      </c>
    </row>
    <row r="17" spans="1:8" x14ac:dyDescent="0.25">
      <c r="A17" s="11" t="s">
        <v>18</v>
      </c>
      <c r="B17" s="11" t="s">
        <v>13</v>
      </c>
      <c r="C17" s="11" t="s">
        <v>62</v>
      </c>
      <c r="D17" s="11"/>
      <c r="E17" s="11"/>
      <c r="F17" s="59">
        <v>0</v>
      </c>
    </row>
    <row r="18" spans="1:8" x14ac:dyDescent="0.25">
      <c r="A18" s="11"/>
      <c r="B18" s="11"/>
      <c r="C18" s="11"/>
      <c r="D18" s="11"/>
      <c r="E18" s="11"/>
      <c r="F18" s="59"/>
    </row>
    <row r="19" spans="1:8" x14ac:dyDescent="0.25">
      <c r="A19" s="15" t="s">
        <v>158</v>
      </c>
      <c r="B19" s="15" t="s">
        <v>13</v>
      </c>
      <c r="C19" s="15" t="s">
        <v>14</v>
      </c>
      <c r="D19" s="42"/>
      <c r="E19" s="42"/>
      <c r="F19" s="58"/>
      <c r="G19" t="s">
        <v>172</v>
      </c>
    </row>
    <row r="20" spans="1:8" x14ac:dyDescent="0.25">
      <c r="A20" s="11" t="s">
        <v>159</v>
      </c>
      <c r="B20" s="11" t="s">
        <v>15</v>
      </c>
      <c r="C20" s="11" t="s">
        <v>14</v>
      </c>
      <c r="D20" s="12"/>
      <c r="E20" s="12"/>
      <c r="F20" s="58"/>
    </row>
    <row r="21" spans="1:8" x14ac:dyDescent="0.25">
      <c r="A21" s="11" t="s">
        <v>159</v>
      </c>
      <c r="B21" s="11" t="s">
        <v>13</v>
      </c>
      <c r="C21" s="11" t="s">
        <v>80</v>
      </c>
      <c r="D21" s="12"/>
      <c r="E21" s="11"/>
      <c r="F21" s="58"/>
      <c r="H21" s="12"/>
    </row>
    <row r="22" spans="1:8" x14ac:dyDescent="0.25">
      <c r="A22" s="11" t="s">
        <v>159</v>
      </c>
      <c r="B22" s="11" t="s">
        <v>13</v>
      </c>
      <c r="C22" s="11" t="s">
        <v>48</v>
      </c>
      <c r="D22" s="12"/>
      <c r="E22" s="11"/>
      <c r="F22" s="58"/>
      <c r="H22" s="12"/>
    </row>
    <row r="23" spans="1:8" x14ac:dyDescent="0.25">
      <c r="A23" s="11" t="s">
        <v>159</v>
      </c>
      <c r="B23" s="11" t="s">
        <v>13</v>
      </c>
      <c r="C23" s="11" t="s">
        <v>17</v>
      </c>
      <c r="D23" s="11"/>
      <c r="E23" s="11"/>
      <c r="F23" s="59"/>
    </row>
    <row r="24" spans="1:8" x14ac:dyDescent="0.25">
      <c r="A24" s="11" t="s">
        <v>159</v>
      </c>
      <c r="B24" s="11" t="s">
        <v>13</v>
      </c>
      <c r="C24" s="11" t="s">
        <v>62</v>
      </c>
      <c r="D24" s="11"/>
      <c r="E24" s="11"/>
      <c r="F24" s="59"/>
    </row>
    <row r="25" spans="1:8" x14ac:dyDescent="0.25">
      <c r="A25" s="11"/>
      <c r="B25" s="11"/>
      <c r="C25" s="11"/>
      <c r="F25" s="61"/>
    </row>
    <row r="26" spans="1:8" x14ac:dyDescent="0.25">
      <c r="A26" s="11" t="s">
        <v>145</v>
      </c>
      <c r="B26" s="11" t="s">
        <v>15</v>
      </c>
      <c r="C26" s="11" t="s">
        <v>78</v>
      </c>
      <c r="D26" s="12">
        <v>74.622062540000002</v>
      </c>
      <c r="E26" s="12">
        <v>949.99999892000017</v>
      </c>
      <c r="F26" s="51">
        <f>D26-E26</f>
        <v>-875.37793638000016</v>
      </c>
    </row>
    <row r="27" spans="1:8" x14ac:dyDescent="0.25">
      <c r="A27" s="11"/>
      <c r="B27" s="11" t="s">
        <v>13</v>
      </c>
      <c r="C27" s="57" t="s">
        <v>81</v>
      </c>
      <c r="D27">
        <v>287.44</v>
      </c>
      <c r="E27" s="11">
        <v>0</v>
      </c>
      <c r="F27" s="51">
        <v>287.44</v>
      </c>
    </row>
    <row r="28" spans="1:8" x14ac:dyDescent="0.25">
      <c r="A28" s="11"/>
      <c r="B28" s="11" t="s">
        <v>13</v>
      </c>
      <c r="C28" s="11" t="s">
        <v>64</v>
      </c>
      <c r="D28" s="11">
        <v>0</v>
      </c>
      <c r="E28" s="11">
        <v>63</v>
      </c>
      <c r="F28" s="51">
        <v>-63</v>
      </c>
    </row>
    <row r="29" spans="1:8" x14ac:dyDescent="0.25">
      <c r="A29" s="11"/>
      <c r="B29" s="11"/>
      <c r="C29" s="11"/>
      <c r="D29" s="11"/>
      <c r="E29" s="11"/>
      <c r="F29" s="59"/>
    </row>
    <row r="30" spans="1:8" x14ac:dyDescent="0.25">
      <c r="A30" s="11" t="s">
        <v>146</v>
      </c>
      <c r="B30" s="11" t="s">
        <v>15</v>
      </c>
      <c r="C30" s="11" t="s">
        <v>78</v>
      </c>
      <c r="D30" s="12">
        <v>3153.6126018052569</v>
      </c>
      <c r="E30" s="12">
        <v>7536.2053559014284</v>
      </c>
      <c r="F30" s="51">
        <f>D30-E30</f>
        <v>-4382.5927540961711</v>
      </c>
    </row>
    <row r="31" spans="1:8" ht="18.75" customHeight="1" x14ac:dyDescent="0.25">
      <c r="A31" s="11"/>
      <c r="B31" s="11" t="s">
        <v>13</v>
      </c>
      <c r="C31" s="57" t="s">
        <v>79</v>
      </c>
      <c r="D31" s="12">
        <v>2.13</v>
      </c>
      <c r="E31" s="11">
        <v>0</v>
      </c>
      <c r="F31" s="51">
        <v>2.13</v>
      </c>
    </row>
    <row r="32" spans="1:8" x14ac:dyDescent="0.25">
      <c r="A32" s="11"/>
      <c r="B32" s="11" t="s">
        <v>13</v>
      </c>
      <c r="C32" s="11" t="s">
        <v>64</v>
      </c>
      <c r="D32" s="11">
        <v>0</v>
      </c>
      <c r="E32" s="11">
        <v>0</v>
      </c>
      <c r="F32" s="51">
        <v>0</v>
      </c>
    </row>
    <row r="33" spans="1:6" x14ac:dyDescent="0.25">
      <c r="A33" s="11"/>
      <c r="B33" s="11"/>
      <c r="C33" s="11"/>
      <c r="D33" s="11"/>
      <c r="E33" s="11"/>
      <c r="F33" s="51"/>
    </row>
    <row r="34" spans="1:6" x14ac:dyDescent="0.25">
      <c r="A34" s="15" t="s">
        <v>91</v>
      </c>
      <c r="B34" s="15" t="s">
        <v>149</v>
      </c>
      <c r="C34" s="15"/>
      <c r="D34" s="25">
        <f>D26+D30</f>
        <v>3228.234664345257</v>
      </c>
      <c r="E34" s="25">
        <f>E26+E30</f>
        <v>8486.205354821428</v>
      </c>
      <c r="F34" s="58">
        <f>F26+F30</f>
        <v>-5257.9706904761715</v>
      </c>
    </row>
    <row r="35" spans="1:6" x14ac:dyDescent="0.25">
      <c r="A35" s="15"/>
      <c r="B35" s="15" t="s">
        <v>148</v>
      </c>
      <c r="C35" s="15"/>
      <c r="D35" s="25">
        <v>0</v>
      </c>
      <c r="E35" s="25">
        <v>0</v>
      </c>
      <c r="F35" s="60">
        <v>0</v>
      </c>
    </row>
    <row r="36" spans="1:6" ht="30" x14ac:dyDescent="0.25">
      <c r="A36" s="15"/>
      <c r="B36" s="15"/>
      <c r="C36" s="57" t="s">
        <v>147</v>
      </c>
      <c r="D36" s="25">
        <f>D27+D31</f>
        <v>289.57</v>
      </c>
      <c r="E36" s="25">
        <f>E27+E31</f>
        <v>0</v>
      </c>
      <c r="F36" s="50">
        <f>D36-E36</f>
        <v>289.57</v>
      </c>
    </row>
    <row r="37" spans="1:6" x14ac:dyDescent="0.25">
      <c r="A37" s="15"/>
      <c r="B37" s="15"/>
      <c r="C37" s="15" t="s">
        <v>64</v>
      </c>
      <c r="D37" s="25">
        <v>0</v>
      </c>
      <c r="E37" s="25">
        <f>E28+E32</f>
        <v>63</v>
      </c>
      <c r="F37" s="50">
        <f>D37-E37</f>
        <v>-63</v>
      </c>
    </row>
    <row r="38" spans="1:6" x14ac:dyDescent="0.25">
      <c r="A38" s="15" t="s">
        <v>121</v>
      </c>
      <c r="B38" s="11"/>
      <c r="C38" s="11"/>
      <c r="D38" s="26">
        <f>SUM(D34:D37)</f>
        <v>3517.8046643452572</v>
      </c>
      <c r="E38" s="26">
        <f>SUM(E34:E37)</f>
        <v>8549.205354821428</v>
      </c>
      <c r="F38" s="19">
        <f>D38-E38</f>
        <v>-5031.4006904761709</v>
      </c>
    </row>
    <row r="39" spans="1:6" x14ac:dyDescent="0.25">
      <c r="A39" s="11"/>
      <c r="B39" s="11"/>
      <c r="C39" s="11"/>
      <c r="D39" s="11"/>
      <c r="E39" s="11"/>
      <c r="F39" s="19"/>
    </row>
    <row r="40" spans="1:6" x14ac:dyDescent="0.25">
      <c r="A40" s="15" t="s">
        <v>162</v>
      </c>
      <c r="B40" s="15" t="s">
        <v>13</v>
      </c>
      <c r="C40" s="15"/>
      <c r="D40" s="25">
        <f>D5+D12</f>
        <v>14400.949999999999</v>
      </c>
      <c r="E40" s="25">
        <f>E5+E12</f>
        <v>16329.82</v>
      </c>
      <c r="F40" s="19">
        <f>D40-E40</f>
        <v>-1928.8700000000008</v>
      </c>
    </row>
    <row r="41" spans="1:6" x14ac:dyDescent="0.25">
      <c r="A41" s="15" t="s">
        <v>163</v>
      </c>
      <c r="B41" s="15" t="s">
        <v>15</v>
      </c>
      <c r="C41" s="15"/>
      <c r="D41" s="25">
        <f>D6+D13+D26+D30</f>
        <v>85137.054664345254</v>
      </c>
      <c r="E41" s="25">
        <f>E6+E13+E26+E30</f>
        <v>119007.87535482143</v>
      </c>
      <c r="F41" s="19">
        <f>D41-E41</f>
        <v>-33870.820690476176</v>
      </c>
    </row>
    <row r="42" spans="1:6" x14ac:dyDescent="0.25">
      <c r="A42" s="15" t="s">
        <v>164</v>
      </c>
      <c r="B42" s="15"/>
      <c r="C42" s="15"/>
      <c r="D42" s="15"/>
      <c r="E42" s="15"/>
      <c r="F42" s="19">
        <f>SUM(F40:F41)</f>
        <v>-35799.690690476178</v>
      </c>
    </row>
    <row r="43" spans="1:6" x14ac:dyDescent="0.25">
      <c r="A43" s="15"/>
      <c r="B43" s="15"/>
      <c r="C43" s="15"/>
      <c r="D43" s="15"/>
      <c r="E43" s="15"/>
      <c r="F43" s="19"/>
    </row>
    <row r="44" spans="1:6" x14ac:dyDescent="0.25">
      <c r="A44" s="15" t="s">
        <v>165</v>
      </c>
      <c r="B44" s="15"/>
      <c r="C44" s="15"/>
      <c r="D44" s="15"/>
      <c r="E44" s="15"/>
      <c r="F44" s="19">
        <f>F8+F14</f>
        <v>143.15</v>
      </c>
    </row>
    <row r="45" spans="1:6" x14ac:dyDescent="0.25">
      <c r="A45" s="15" t="s">
        <v>166</v>
      </c>
      <c r="B45" s="15"/>
      <c r="C45" s="15"/>
      <c r="D45" s="15"/>
      <c r="E45" s="15"/>
      <c r="F45" s="19">
        <f>F9+F15</f>
        <v>2.2000000000000002</v>
      </c>
    </row>
    <row r="46" spans="1:6" x14ac:dyDescent="0.25">
      <c r="A46" s="15"/>
      <c r="B46" s="15"/>
      <c r="C46" s="15"/>
      <c r="D46" s="15"/>
      <c r="E46" s="15"/>
      <c r="F46" s="19"/>
    </row>
    <row r="47" spans="1:6" x14ac:dyDescent="0.25">
      <c r="A47" s="11" t="s">
        <v>167</v>
      </c>
      <c r="B47" s="11"/>
      <c r="C47" s="11"/>
      <c r="D47" s="11"/>
      <c r="E47" s="11"/>
      <c r="F47" s="20">
        <f>F10+F16</f>
        <v>-13</v>
      </c>
    </row>
    <row r="48" spans="1:6" x14ac:dyDescent="0.25">
      <c r="A48" s="11" t="s">
        <v>168</v>
      </c>
      <c r="B48" s="11"/>
      <c r="C48" s="11"/>
      <c r="D48" s="11"/>
      <c r="E48" s="11"/>
      <c r="F48" s="20">
        <f>F7</f>
        <v>1.53</v>
      </c>
    </row>
    <row r="49" spans="1:8" x14ac:dyDescent="0.25">
      <c r="A49" s="11" t="s">
        <v>169</v>
      </c>
      <c r="B49" s="11"/>
      <c r="C49" s="11"/>
      <c r="D49" s="11"/>
      <c r="E49" s="11"/>
      <c r="F49" s="20"/>
    </row>
    <row r="50" spans="1:8" x14ac:dyDescent="0.25">
      <c r="A50" s="11" t="s">
        <v>170</v>
      </c>
      <c r="B50" s="11"/>
      <c r="C50" s="11"/>
      <c r="D50" s="11"/>
      <c r="E50" s="11"/>
      <c r="F50" s="43">
        <f>+F28+F32</f>
        <v>-63</v>
      </c>
    </row>
    <row r="51" spans="1:8" x14ac:dyDescent="0.25">
      <c r="A51" s="42" t="s">
        <v>82</v>
      </c>
      <c r="B51" s="15"/>
      <c r="C51" s="15"/>
      <c r="D51" s="15"/>
      <c r="E51" s="15"/>
      <c r="F51" s="19">
        <f>F27+F31</f>
        <v>289.57</v>
      </c>
    </row>
    <row r="52" spans="1:8" x14ac:dyDescent="0.25">
      <c r="A52" s="28"/>
      <c r="B52" s="1"/>
      <c r="C52" s="1"/>
      <c r="D52" s="1"/>
      <c r="E52" s="1"/>
      <c r="F52" s="29"/>
      <c r="G52" s="1"/>
      <c r="H52" s="29"/>
    </row>
    <row r="53" spans="1:8" x14ac:dyDescent="0.25">
      <c r="A53" s="28"/>
      <c r="B53" s="1"/>
      <c r="C53" s="1"/>
      <c r="D53" s="1"/>
      <c r="E53" s="1"/>
      <c r="F53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F43C-DC6E-4644-8CC5-4940ACF78A35}">
  <dimension ref="A1:N14"/>
  <sheetViews>
    <sheetView workbookViewId="0">
      <selection activeCell="C4" sqref="C4"/>
    </sheetView>
  </sheetViews>
  <sheetFormatPr defaultRowHeight="15" x14ac:dyDescent="0.25"/>
  <cols>
    <col min="1" max="1" width="11.140625" customWidth="1"/>
    <col min="2" max="2" width="33.140625" bestFit="1" customWidth="1"/>
    <col min="3" max="3" width="35.140625" bestFit="1" customWidth="1"/>
    <col min="4" max="4" width="38.5703125" customWidth="1"/>
    <col min="5" max="5" width="9.85546875" customWidth="1"/>
    <col min="8" max="9" width="11.42578125" customWidth="1"/>
    <col min="10" max="10" width="11.28515625" customWidth="1"/>
  </cols>
  <sheetData>
    <row r="1" spans="1:14" ht="45" x14ac:dyDescent="0.25">
      <c r="A1" s="54"/>
      <c r="B1" s="54" t="s">
        <v>93</v>
      </c>
      <c r="C1" s="54" t="s">
        <v>94</v>
      </c>
      <c r="D1" s="54" t="s">
        <v>95</v>
      </c>
      <c r="E1" s="54" t="s">
        <v>141</v>
      </c>
    </row>
    <row r="2" spans="1:14" x14ac:dyDescent="0.25">
      <c r="A2" t="s">
        <v>63</v>
      </c>
      <c r="B2" s="21">
        <v>-63</v>
      </c>
      <c r="C2">
        <v>-875.37793638000016</v>
      </c>
      <c r="D2">
        <v>287.44</v>
      </c>
      <c r="E2">
        <f>SUM(C2:D2)</f>
        <v>-587.93793638000011</v>
      </c>
    </row>
    <row r="3" spans="1:14" x14ac:dyDescent="0.25">
      <c r="A3" t="s">
        <v>77</v>
      </c>
      <c r="B3">
        <v>0</v>
      </c>
      <c r="C3">
        <v>-4382.59</v>
      </c>
      <c r="D3">
        <v>2.13</v>
      </c>
      <c r="E3">
        <f>SUM(C3:D3)</f>
        <v>-4380.46</v>
      </c>
    </row>
    <row r="4" spans="1:14" x14ac:dyDescent="0.25">
      <c r="A4" t="s">
        <v>139</v>
      </c>
      <c r="B4" s="21">
        <f>SUM(B2:B3)</f>
        <v>-63</v>
      </c>
      <c r="C4">
        <f>SUM(C2:C3)</f>
        <v>-5257.9679363800005</v>
      </c>
      <c r="D4">
        <f>SUM(D2:D3)</f>
        <v>289.57</v>
      </c>
      <c r="E4">
        <f>SUM(E2:E3)</f>
        <v>-4968.3979363799999</v>
      </c>
    </row>
    <row r="7" spans="1:14" x14ac:dyDescent="0.25">
      <c r="A7" t="s">
        <v>140</v>
      </c>
    </row>
    <row r="8" spans="1:14" x14ac:dyDescent="0.25">
      <c r="A8" t="s">
        <v>6</v>
      </c>
      <c r="B8" t="s">
        <v>96</v>
      </c>
      <c r="C8" t="s">
        <v>97</v>
      </c>
      <c r="D8" t="s">
        <v>98</v>
      </c>
      <c r="E8" t="s">
        <v>99</v>
      </c>
      <c r="F8" t="s">
        <v>100</v>
      </c>
      <c r="G8" t="s">
        <v>101</v>
      </c>
      <c r="H8" t="s">
        <v>102</v>
      </c>
      <c r="I8" t="s">
        <v>103</v>
      </c>
      <c r="J8" t="s">
        <v>28</v>
      </c>
      <c r="K8" t="s">
        <v>104</v>
      </c>
      <c r="L8" t="s">
        <v>7</v>
      </c>
      <c r="M8" t="s">
        <v>105</v>
      </c>
      <c r="N8" t="s">
        <v>106</v>
      </c>
    </row>
    <row r="9" spans="1:14" x14ac:dyDescent="0.25">
      <c r="A9" s="47" t="s">
        <v>107</v>
      </c>
      <c r="B9" s="47" t="s">
        <v>108</v>
      </c>
      <c r="C9" s="48" t="s">
        <v>109</v>
      </c>
      <c r="D9" s="48">
        <v>45015</v>
      </c>
      <c r="E9" s="47">
        <v>5.5640000000000009</v>
      </c>
      <c r="F9" s="47">
        <v>384.0322350649584</v>
      </c>
      <c r="G9" s="47">
        <v>313.46638752695895</v>
      </c>
      <c r="H9" s="47">
        <v>1744.1269801999999</v>
      </c>
      <c r="I9" s="47">
        <v>2136.7553559014291</v>
      </c>
      <c r="J9" s="47">
        <v>-392.62837570142915</v>
      </c>
      <c r="K9" s="47" t="s">
        <v>110</v>
      </c>
      <c r="L9" s="47" t="s">
        <v>15</v>
      </c>
      <c r="M9" s="47"/>
      <c r="N9" s="47"/>
    </row>
    <row r="10" spans="1:14" x14ac:dyDescent="0.25">
      <c r="A10" s="47" t="s">
        <v>107</v>
      </c>
      <c r="B10" s="47" t="s">
        <v>111</v>
      </c>
      <c r="C10" s="48" t="s">
        <v>112</v>
      </c>
      <c r="D10" s="48">
        <v>45015</v>
      </c>
      <c r="E10" s="47">
        <v>2095</v>
      </c>
      <c r="F10" s="47">
        <v>1.6359274463007161</v>
      </c>
      <c r="G10" s="47">
        <v>0.45288429579751671</v>
      </c>
      <c r="H10" s="47">
        <v>948.79259969579755</v>
      </c>
      <c r="I10" s="47">
        <v>3427.268</v>
      </c>
      <c r="J10" s="47">
        <v>-2478.4754003042026</v>
      </c>
      <c r="K10" s="47" t="s">
        <v>110</v>
      </c>
      <c r="L10" s="47" t="s">
        <v>15</v>
      </c>
      <c r="M10" s="47"/>
      <c r="N10" s="47"/>
    </row>
    <row r="11" spans="1:14" x14ac:dyDescent="0.25">
      <c r="A11" s="47" t="s">
        <v>107</v>
      </c>
      <c r="B11" s="47" t="s">
        <v>113</v>
      </c>
      <c r="C11" s="48" t="s">
        <v>114</v>
      </c>
      <c r="D11" s="48">
        <v>45084</v>
      </c>
      <c r="E11" s="47">
        <v>21840</v>
      </c>
      <c r="F11" s="47">
        <v>6.789065934065934E-2</v>
      </c>
      <c r="G11" s="47">
        <v>1.8694735435414805E-2</v>
      </c>
      <c r="H11" s="47">
        <v>408.29302190945936</v>
      </c>
      <c r="I11" s="47">
        <v>1482.732</v>
      </c>
      <c r="J11" s="47">
        <v>-1074.4389780905406</v>
      </c>
      <c r="K11" s="47" t="s">
        <v>110</v>
      </c>
      <c r="L11" s="47" t="s">
        <v>15</v>
      </c>
      <c r="M11" s="47"/>
      <c r="N11" s="47"/>
    </row>
    <row r="12" spans="1:14" x14ac:dyDescent="0.25">
      <c r="A12" s="47" t="s">
        <v>107</v>
      </c>
      <c r="B12" s="47" t="s">
        <v>115</v>
      </c>
      <c r="C12" s="48" t="s">
        <v>116</v>
      </c>
      <c r="D12" s="48">
        <v>45084</v>
      </c>
      <c r="E12" s="47">
        <v>4000</v>
      </c>
      <c r="F12" s="47">
        <v>0.12236249999999999</v>
      </c>
      <c r="G12" s="47">
        <v>1.3099999999999999E-2</v>
      </c>
      <c r="H12" s="47">
        <v>52.4</v>
      </c>
      <c r="I12" s="47">
        <v>489.44999999999993</v>
      </c>
      <c r="J12" s="47">
        <v>-437.04999999999995</v>
      </c>
      <c r="K12" s="47" t="s">
        <v>110</v>
      </c>
      <c r="L12" s="47" t="s">
        <v>15</v>
      </c>
      <c r="M12" s="47"/>
      <c r="N12" s="47"/>
    </row>
    <row r="13" spans="1:14" x14ac:dyDescent="0.25">
      <c r="A13" s="47" t="s">
        <v>107</v>
      </c>
      <c r="B13" s="47" t="s">
        <v>117</v>
      </c>
      <c r="C13" s="48" t="s">
        <v>118</v>
      </c>
      <c r="D13" s="49">
        <v>45084.107777777775</v>
      </c>
      <c r="E13" s="47">
        <v>2017</v>
      </c>
      <c r="F13" s="47">
        <v>0</v>
      </c>
      <c r="G13" s="47">
        <v>1.0572699999999999E-3</v>
      </c>
      <c r="H13" s="47">
        <v>2.1325135899999998</v>
      </c>
      <c r="I13" s="47">
        <v>0</v>
      </c>
      <c r="J13" s="47">
        <v>2.1325135899999998</v>
      </c>
      <c r="K13" s="47" t="s">
        <v>110</v>
      </c>
      <c r="L13" s="47" t="s">
        <v>15</v>
      </c>
    </row>
    <row r="14" spans="1:14" x14ac:dyDescent="0.25">
      <c r="A14" s="47" t="s">
        <v>63</v>
      </c>
      <c r="B14" s="47" t="s">
        <v>119</v>
      </c>
      <c r="C14" s="48" t="s">
        <v>120</v>
      </c>
      <c r="D14" s="49">
        <v>45221</v>
      </c>
      <c r="E14" s="47">
        <v>1717.629326</v>
      </c>
      <c r="F14" s="47">
        <v>0.55308790117851081</v>
      </c>
      <c r="G14" s="47">
        <v>4.3444799998716373E-2</v>
      </c>
      <c r="H14" s="47">
        <v>74.622062540000002</v>
      </c>
      <c r="I14" s="47">
        <v>949.99999892000017</v>
      </c>
      <c r="J14" s="47">
        <v>-875.37793638000016</v>
      </c>
      <c r="K14" s="47" t="s">
        <v>110</v>
      </c>
      <c r="L14" s="47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24E4-2445-470E-85AE-27AA29005231}">
  <sheetPr filterMode="1"/>
  <dimension ref="A1:P18"/>
  <sheetViews>
    <sheetView workbookViewId="0">
      <pane ySplit="2" topLeftCell="A3" activePane="bottomLeft" state="frozen"/>
      <selection activeCell="C1" sqref="C1"/>
      <selection pane="bottomLeft" activeCell="C23" sqref="C23"/>
    </sheetView>
  </sheetViews>
  <sheetFormatPr defaultRowHeight="15" x14ac:dyDescent="0.25"/>
  <cols>
    <col min="1" max="1" width="16.7109375" bestFit="1" customWidth="1"/>
    <col min="2" max="2" width="14" bestFit="1" customWidth="1"/>
    <col min="3" max="4" width="11.28515625" customWidth="1"/>
    <col min="5" max="5" width="11.42578125" bestFit="1" customWidth="1"/>
    <col min="6" max="6" width="47.5703125" customWidth="1"/>
    <col min="7" max="7" width="12.28515625" bestFit="1" customWidth="1"/>
    <col min="8" max="8" width="9.85546875" style="12" bestFit="1" customWidth="1"/>
    <col min="9" max="9" width="9" style="12" bestFit="1" customWidth="1"/>
    <col min="10" max="10" width="8.7109375" customWidth="1"/>
    <col min="11" max="11" width="18.5703125" customWidth="1"/>
    <col min="12" max="12" width="16.5703125" bestFit="1" customWidth="1"/>
    <col min="13" max="13" width="6.85546875" bestFit="1" customWidth="1"/>
    <col min="14" max="14" width="10.42578125" style="12" bestFit="1" customWidth="1"/>
  </cols>
  <sheetData>
    <row r="1" spans="1:16" x14ac:dyDescent="0.25">
      <c r="A1" s="1" t="s">
        <v>173</v>
      </c>
    </row>
    <row r="2" spans="1:16" s="3" customFormat="1" ht="31.5" x14ac:dyDescent="0.25">
      <c r="A2" s="14" t="s">
        <v>47</v>
      </c>
      <c r="B2" s="14" t="s">
        <v>6</v>
      </c>
      <c r="C2" s="14" t="s">
        <v>19</v>
      </c>
      <c r="D2" s="14" t="s">
        <v>67</v>
      </c>
      <c r="E2" s="14" t="s">
        <v>20</v>
      </c>
      <c r="F2" s="14" t="s">
        <v>21</v>
      </c>
      <c r="G2" s="14" t="s">
        <v>22</v>
      </c>
      <c r="H2" s="30" t="s">
        <v>9</v>
      </c>
      <c r="I2" s="30" t="s">
        <v>23</v>
      </c>
      <c r="J2" s="14" t="s">
        <v>24</v>
      </c>
      <c r="K2" s="14" t="s">
        <v>25</v>
      </c>
      <c r="L2" s="14" t="s">
        <v>26</v>
      </c>
      <c r="M2" s="14" t="s">
        <v>27</v>
      </c>
      <c r="N2" s="30" t="s">
        <v>28</v>
      </c>
    </row>
    <row r="3" spans="1:16" x14ac:dyDescent="0.25">
      <c r="A3" s="47" t="s">
        <v>160</v>
      </c>
      <c r="B3" s="36" t="s">
        <v>32</v>
      </c>
      <c r="C3" s="35"/>
      <c r="D3" s="35"/>
      <c r="E3" s="35"/>
      <c r="F3" s="36"/>
      <c r="G3" s="37"/>
      <c r="H3" s="37"/>
      <c r="I3" s="37"/>
      <c r="J3" s="38"/>
      <c r="K3" s="38"/>
      <c r="L3" s="36"/>
      <c r="M3" s="36" t="s">
        <v>29</v>
      </c>
      <c r="N3" s="37">
        <f>H3-I3</f>
        <v>0</v>
      </c>
    </row>
    <row r="4" spans="1:16" hidden="1" x14ac:dyDescent="0.25">
      <c r="A4" s="31" t="s">
        <v>38</v>
      </c>
      <c r="B4" s="31" t="s">
        <v>32</v>
      </c>
      <c r="C4" s="32">
        <v>43885</v>
      </c>
      <c r="D4" s="32"/>
      <c r="E4" s="33">
        <v>43685</v>
      </c>
      <c r="F4" s="34" t="s">
        <v>31</v>
      </c>
      <c r="G4" s="34">
        <v>153</v>
      </c>
      <c r="H4" s="34">
        <v>2896.75</v>
      </c>
      <c r="I4" s="34">
        <v>2856.65</v>
      </c>
      <c r="J4" s="34"/>
      <c r="K4" s="34"/>
      <c r="L4" s="34" t="s">
        <v>43</v>
      </c>
      <c r="M4" s="34" t="s">
        <v>30</v>
      </c>
      <c r="N4" s="34">
        <v>40.1</v>
      </c>
    </row>
    <row r="5" spans="1:16" hidden="1" x14ac:dyDescent="0.25">
      <c r="A5" s="15" t="s">
        <v>38</v>
      </c>
      <c r="B5" s="15" t="s">
        <v>32</v>
      </c>
      <c r="C5" s="16">
        <v>43885</v>
      </c>
      <c r="D5" s="16"/>
      <c r="E5" s="17">
        <v>43816</v>
      </c>
      <c r="F5" s="11" t="s">
        <v>31</v>
      </c>
      <c r="G5" s="11">
        <v>0.999</v>
      </c>
      <c r="H5" s="11">
        <v>18.91</v>
      </c>
      <c r="I5" s="11">
        <v>16.22</v>
      </c>
      <c r="J5" s="11"/>
      <c r="K5" s="11"/>
      <c r="L5" s="11" t="s">
        <v>43</v>
      </c>
      <c r="M5" s="11" t="s">
        <v>30</v>
      </c>
      <c r="N5" s="11">
        <v>2.69</v>
      </c>
    </row>
    <row r="6" spans="1:16" x14ac:dyDescent="0.25">
      <c r="A6" s="47" t="s">
        <v>160</v>
      </c>
      <c r="B6" s="36" t="s">
        <v>61</v>
      </c>
      <c r="C6" s="38"/>
      <c r="D6" s="38"/>
      <c r="E6" s="38"/>
      <c r="F6" s="38"/>
      <c r="G6" s="38"/>
      <c r="H6" s="39"/>
      <c r="I6" s="39"/>
      <c r="J6" s="38"/>
      <c r="K6" s="38"/>
      <c r="L6" s="38"/>
      <c r="M6" s="38"/>
      <c r="N6" s="39">
        <f>SUBTOTAL(9,N3:N5)</f>
        <v>0</v>
      </c>
    </row>
    <row r="7" spans="1:16" x14ac:dyDescent="0.25">
      <c r="A7" s="11"/>
      <c r="B7" s="11"/>
      <c r="C7" s="11"/>
      <c r="D7" s="11"/>
      <c r="E7" s="11"/>
      <c r="F7" s="11"/>
      <c r="G7" s="11"/>
      <c r="H7" s="26"/>
      <c r="I7" s="26"/>
      <c r="J7" s="11"/>
      <c r="K7" s="11"/>
      <c r="L7" s="11"/>
      <c r="M7" s="11"/>
      <c r="N7" s="26"/>
    </row>
    <row r="8" spans="1:16" x14ac:dyDescent="0.25">
      <c r="A8" s="11" t="s">
        <v>161</v>
      </c>
      <c r="B8" s="11" t="s">
        <v>18</v>
      </c>
      <c r="C8" s="17"/>
      <c r="D8" s="17"/>
      <c r="E8" s="17"/>
      <c r="F8" s="11"/>
      <c r="G8" s="11"/>
      <c r="H8" s="26"/>
      <c r="I8" s="26"/>
      <c r="J8" s="11"/>
      <c r="K8" s="11"/>
      <c r="L8" s="11"/>
      <c r="M8" s="11" t="s">
        <v>30</v>
      </c>
      <c r="N8" s="26">
        <f t="shared" ref="N8:N10" si="0">H8-I8</f>
        <v>0</v>
      </c>
    </row>
    <row r="9" spans="1:16" x14ac:dyDescent="0.25">
      <c r="A9" s="11" t="s">
        <v>161</v>
      </c>
      <c r="B9" s="11" t="s">
        <v>18</v>
      </c>
      <c r="C9" s="17"/>
      <c r="D9" s="17"/>
      <c r="E9" s="17"/>
      <c r="F9" s="11"/>
      <c r="G9" s="11"/>
      <c r="H9" s="26"/>
      <c r="I9" s="26"/>
      <c r="J9" s="11"/>
      <c r="K9" s="11"/>
      <c r="L9" s="11"/>
      <c r="M9" s="11" t="s">
        <v>30</v>
      </c>
      <c r="N9" s="26">
        <f t="shared" si="0"/>
        <v>0</v>
      </c>
    </row>
    <row r="10" spans="1:16" x14ac:dyDescent="0.25">
      <c r="A10" s="11" t="s">
        <v>161</v>
      </c>
      <c r="B10" s="11" t="s">
        <v>18</v>
      </c>
      <c r="C10" s="17"/>
      <c r="D10" s="17"/>
      <c r="E10" s="17"/>
      <c r="F10" s="11"/>
      <c r="G10" s="11"/>
      <c r="H10" s="26"/>
      <c r="I10" s="26"/>
      <c r="J10" s="11"/>
      <c r="K10" s="11"/>
      <c r="L10" s="11"/>
      <c r="M10" s="11" t="s">
        <v>30</v>
      </c>
      <c r="N10" s="26">
        <f t="shared" si="0"/>
        <v>0</v>
      </c>
    </row>
    <row r="11" spans="1:16" s="1" customFormat="1" x14ac:dyDescent="0.25">
      <c r="A11" s="11" t="s">
        <v>161</v>
      </c>
      <c r="B11" s="11" t="s">
        <v>18</v>
      </c>
      <c r="C11" s="17"/>
      <c r="D11" s="17"/>
      <c r="E11" s="17"/>
      <c r="F11" s="15" t="s">
        <v>66</v>
      </c>
      <c r="G11" s="11"/>
      <c r="H11" s="26">
        <f>SUBTOTAL(9,H8:H10)</f>
        <v>0</v>
      </c>
      <c r="I11" s="26">
        <f>SUBTOTAL(9,I8:I10)</f>
        <v>0</v>
      </c>
      <c r="J11" s="11"/>
      <c r="K11" s="11"/>
      <c r="L11" s="11"/>
      <c r="M11" s="11"/>
      <c r="N11" s="25">
        <f>SUBTOTAL(9,N8:N10)</f>
        <v>0</v>
      </c>
      <c r="P11" s="42"/>
    </row>
    <row r="12" spans="1:16" s="1" customFormat="1" x14ac:dyDescent="0.25">
      <c r="A12" s="11" t="s">
        <v>161</v>
      </c>
      <c r="B12" s="36" t="s">
        <v>18</v>
      </c>
      <c r="C12" s="35"/>
      <c r="D12" s="35"/>
      <c r="E12" s="35"/>
      <c r="F12" s="36"/>
      <c r="G12" s="36"/>
      <c r="H12" s="37"/>
      <c r="I12" s="37"/>
      <c r="J12" s="36"/>
      <c r="K12" s="36"/>
      <c r="L12" s="36"/>
      <c r="M12" s="36" t="s">
        <v>29</v>
      </c>
      <c r="N12" s="37">
        <f t="shared" ref="N12" si="1">H12-I12</f>
        <v>0</v>
      </c>
    </row>
    <row r="13" spans="1:16" s="1" customFormat="1" x14ac:dyDescent="0.25">
      <c r="A13" s="11" t="s">
        <v>161</v>
      </c>
      <c r="B13" s="36" t="s">
        <v>18</v>
      </c>
      <c r="C13" s="35"/>
      <c r="D13" s="35"/>
      <c r="E13" s="17"/>
      <c r="F13" s="36"/>
      <c r="G13" s="36"/>
      <c r="H13" s="37"/>
      <c r="I13" s="37"/>
      <c r="J13" s="36"/>
      <c r="K13" s="36"/>
      <c r="L13" s="36"/>
      <c r="M13" s="36" t="s">
        <v>29</v>
      </c>
      <c r="N13" s="37">
        <f t="shared" ref="N13" si="2">H13-I13</f>
        <v>0</v>
      </c>
    </row>
    <row r="14" spans="1:16" s="1" customFormat="1" x14ac:dyDescent="0.25">
      <c r="A14" s="11" t="s">
        <v>161</v>
      </c>
      <c r="B14" s="36" t="s">
        <v>18</v>
      </c>
      <c r="C14" s="35"/>
      <c r="D14" s="35"/>
      <c r="E14" s="35"/>
      <c r="F14" s="38"/>
      <c r="G14" s="36"/>
      <c r="H14" s="36"/>
      <c r="I14" s="36"/>
      <c r="J14" s="36"/>
      <c r="K14" s="36"/>
      <c r="L14" s="36"/>
      <c r="M14" s="36" t="s">
        <v>29</v>
      </c>
      <c r="N14" s="39">
        <f>SUBTOTAL(9,N12:N13)</f>
        <v>0</v>
      </c>
    </row>
    <row r="16" spans="1:16" x14ac:dyDescent="0.25">
      <c r="A16" s="47" t="s">
        <v>160</v>
      </c>
      <c r="B16" s="47" t="s">
        <v>159</v>
      </c>
    </row>
    <row r="17" spans="1:10" x14ac:dyDescent="0.25">
      <c r="J17" s="12"/>
    </row>
    <row r="18" spans="1:10" x14ac:dyDescent="0.25">
      <c r="A18" t="s">
        <v>198</v>
      </c>
    </row>
  </sheetData>
  <autoFilter ref="A2:N6" xr:uid="{7D916D6D-D6A6-4354-8691-AB72B9B93938}">
    <filterColumn colId="11">
      <filters blank="1">
        <filter val="LONG TERM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CEFA-F8EE-400C-94B8-59BAFBD861D9}">
  <dimension ref="A1:AH37"/>
  <sheetViews>
    <sheetView workbookViewId="0">
      <selection activeCell="A4" sqref="A4"/>
    </sheetView>
  </sheetViews>
  <sheetFormatPr defaultRowHeight="15" x14ac:dyDescent="0.25"/>
  <cols>
    <col min="1" max="1" width="20.5703125" style="2" customWidth="1"/>
    <col min="2" max="2" width="70" style="3" bestFit="1" customWidth="1"/>
    <col min="3" max="3" width="13.28515625" style="2" bestFit="1" customWidth="1"/>
    <col min="4" max="4" width="59.28515625" style="3" customWidth="1"/>
    <col min="5" max="5" width="15.28515625" style="2" bestFit="1" customWidth="1"/>
    <col min="6" max="16384" width="9.140625" style="2"/>
  </cols>
  <sheetData>
    <row r="1" spans="1:34" x14ac:dyDescent="0.25">
      <c r="A1" s="44" t="s">
        <v>90</v>
      </c>
    </row>
    <row r="2" spans="1:34" x14ac:dyDescent="0.25">
      <c r="A2" s="2" t="s">
        <v>85</v>
      </c>
      <c r="B2" s="3" t="s">
        <v>86</v>
      </c>
      <c r="C2" s="2" t="s">
        <v>88</v>
      </c>
      <c r="D2" s="3" t="s">
        <v>87</v>
      </c>
      <c r="E2" s="2" t="s">
        <v>89</v>
      </c>
    </row>
    <row r="3" spans="1:34" s="45" customFormat="1" x14ac:dyDescent="0.25">
      <c r="A3" s="2"/>
      <c r="B3" s="3"/>
      <c r="C3" s="3"/>
      <c r="D3" s="3"/>
      <c r="E3" s="6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66" customHeight="1" x14ac:dyDescent="0.25"/>
    <row r="5" spans="1:34" s="45" customFormat="1" x14ac:dyDescent="0.25">
      <c r="A5" s="2"/>
      <c r="B5" s="3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45" customFormat="1" x14ac:dyDescent="0.25">
      <c r="A6" s="2"/>
      <c r="B6" s="3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45" customFormat="1" x14ac:dyDescent="0.25">
      <c r="A7" s="2"/>
      <c r="B7" s="3"/>
      <c r="C7" s="2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46" customFormat="1" ht="15.75" customHeight="1" x14ac:dyDescent="0.25">
      <c r="A8" s="2"/>
      <c r="B8" s="3"/>
      <c r="C8" s="2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5">
      <c r="A9" s="63"/>
    </row>
    <row r="10" spans="1:34" x14ac:dyDescent="0.25">
      <c r="A10" s="63"/>
    </row>
    <row r="12" spans="1:34" s="45" customFormat="1" x14ac:dyDescent="0.25">
      <c r="A12" s="2"/>
      <c r="B12" s="3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45" customFormat="1" x14ac:dyDescent="0.25">
      <c r="A13" s="2"/>
      <c r="B13" s="3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45" customFormat="1" x14ac:dyDescent="0.25">
      <c r="A14" s="2"/>
      <c r="B14" s="3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45" customFormat="1" x14ac:dyDescent="0.25">
      <c r="A15" s="2"/>
      <c r="B15" s="3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E16" s="25"/>
      <c r="F16" s="25"/>
      <c r="G16" s="19"/>
    </row>
    <row r="17" spans="1:34" s="45" customFormat="1" x14ac:dyDescent="0.25">
      <c r="A17" s="2"/>
      <c r="B17" s="3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9" spans="1:34" x14ac:dyDescent="0.25">
      <c r="A19" s="44"/>
    </row>
    <row r="20" spans="1:34" s="45" customFormat="1" x14ac:dyDescent="0.25">
      <c r="A20" s="2"/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45" customFormat="1" x14ac:dyDescent="0.25">
      <c r="A21" s="2"/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45" customFormat="1" x14ac:dyDescent="0.25">
      <c r="A22" s="2"/>
      <c r="B22" s="3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45" customFormat="1" x14ac:dyDescent="0.25">
      <c r="A23" s="2"/>
      <c r="B23" s="3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45" customFormat="1" x14ac:dyDescent="0.25">
      <c r="A24" s="2"/>
      <c r="B24" s="3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45" customFormat="1" x14ac:dyDescent="0.25">
      <c r="A25" s="2"/>
      <c r="B25" s="3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9" spans="1:34" x14ac:dyDescent="0.25">
      <c r="A29" s="44"/>
    </row>
    <row r="30" spans="1:34" x14ac:dyDescent="0.25">
      <c r="C30"/>
    </row>
    <row r="31" spans="1:34" x14ac:dyDescent="0.25">
      <c r="B31"/>
      <c r="C31"/>
    </row>
    <row r="32" spans="1:34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Itemized Details</vt:lpstr>
      <vt:lpstr>W2 Details</vt:lpstr>
      <vt:lpstr>IDFC Bank India TDS</vt:lpstr>
      <vt:lpstr>Capital GainLoss</vt:lpstr>
      <vt:lpstr>Crypto Investment Details</vt:lpstr>
      <vt:lpstr>Report for 8949(Stocks)</vt:lpstr>
      <vt:lpstr>Ram's Review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UAwasthi</dc:creator>
  <cp:lastModifiedBy>rkawasthi</cp:lastModifiedBy>
  <dcterms:created xsi:type="dcterms:W3CDTF">2016-03-17T05:45:01Z</dcterms:created>
  <dcterms:modified xsi:type="dcterms:W3CDTF">2024-02-24T17:38:05Z</dcterms:modified>
</cp:coreProperties>
</file>