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al file\Projects\RHEY\Financials as of 10.31.2023\"/>
    </mc:Choice>
  </mc:AlternateContent>
  <xr:revisionPtr revIDLastSave="0" documentId="8_{3870FC75-B3EF-5440-99F9-918585C40955}" xr6:coauthVersionLast="47" xr6:coauthVersionMax="47" xr10:uidLastSave="{00000000-0000-0000-0000-000000000000}"/>
  <bookViews>
    <workbookView xWindow="28680" yWindow="-120" windowWidth="24240" windowHeight="17640" xr2:uid="{00000000-000D-0000-FFFF-FFFF00000000}"/>
  </bookViews>
  <sheets>
    <sheet name="S corp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7" l="1"/>
  <c r="F47" i="7"/>
  <c r="P22" i="7"/>
  <c r="N54" i="7"/>
  <c r="L54" i="7"/>
  <c r="J54" i="7"/>
  <c r="H54" i="7"/>
  <c r="F54" i="7"/>
  <c r="D54" i="7"/>
  <c r="P52" i="7"/>
  <c r="D47" i="7"/>
  <c r="D13" i="7"/>
  <c r="D10" i="7"/>
  <c r="L13" i="7"/>
  <c r="L10" i="7"/>
  <c r="P36" i="7"/>
  <c r="J13" i="7"/>
  <c r="P18" i="7"/>
  <c r="N13" i="7"/>
  <c r="B13" i="7"/>
  <c r="N10" i="7"/>
  <c r="B10" i="7"/>
  <c r="P43" i="7"/>
  <c r="P23" i="7"/>
  <c r="P33" i="7"/>
  <c r="B54" i="7"/>
  <c r="D15" i="7"/>
  <c r="D49" i="7"/>
  <c r="D56" i="7"/>
  <c r="P30" i="7"/>
  <c r="P42" i="7"/>
  <c r="N47" i="7"/>
  <c r="P37" i="7"/>
  <c r="P44" i="7"/>
  <c r="P38" i="7"/>
  <c r="P34" i="7"/>
  <c r="L47" i="7"/>
  <c r="P32" i="7"/>
  <c r="J10" i="7"/>
  <c r="J15" i="7"/>
  <c r="P31" i="7"/>
  <c r="P45" i="7"/>
  <c r="J47" i="7"/>
  <c r="P46" i="7"/>
  <c r="P39" i="7"/>
  <c r="P40" i="7"/>
  <c r="P25" i="7"/>
  <c r="P53" i="7"/>
  <c r="P54" i="7"/>
  <c r="B47" i="7"/>
  <c r="N15" i="7"/>
  <c r="B15" i="7"/>
  <c r="L15" i="7"/>
  <c r="P35" i="7"/>
  <c r="H13" i="7"/>
  <c r="H10" i="7"/>
  <c r="P29" i="7"/>
  <c r="P9" i="7"/>
  <c r="P8" i="7"/>
  <c r="P7" i="7"/>
  <c r="N49" i="7"/>
  <c r="N56" i="7"/>
  <c r="P27" i="7"/>
  <c r="P26" i="7"/>
  <c r="H15" i="7"/>
  <c r="L49" i="7"/>
  <c r="L56" i="7"/>
  <c r="P10" i="7"/>
  <c r="P21" i="7"/>
  <c r="J49" i="7"/>
  <c r="J56" i="7"/>
  <c r="P24" i="7"/>
  <c r="P28" i="7"/>
  <c r="P19" i="7"/>
  <c r="P20" i="7"/>
  <c r="P41" i="7"/>
  <c r="F10" i="7"/>
  <c r="B49" i="7"/>
  <c r="B56" i="7"/>
  <c r="H47" i="7"/>
  <c r="H49" i="7"/>
  <c r="H56" i="7"/>
  <c r="P47" i="7"/>
  <c r="F13" i="7"/>
  <c r="F15" i="7"/>
  <c r="F49" i="7"/>
  <c r="F56" i="7"/>
  <c r="P12" i="7"/>
  <c r="P13" i="7"/>
  <c r="P15" i="7"/>
  <c r="P49" i="7"/>
  <c r="P56" i="7"/>
</calcChain>
</file>

<file path=xl/sharedStrings.xml><?xml version="1.0" encoding="utf-8"?>
<sst xmlns="http://schemas.openxmlformats.org/spreadsheetml/2006/main" count="56" uniqueCount="56">
  <si>
    <t>Gross Profit</t>
  </si>
  <si>
    <t>Expenses</t>
  </si>
  <si>
    <t>Total Expenses</t>
  </si>
  <si>
    <t>Other Income</t>
  </si>
  <si>
    <t>Profit and Loss</t>
  </si>
  <si>
    <t>MSS</t>
  </si>
  <si>
    <t>Net Operating Income/(Loss)</t>
  </si>
  <si>
    <t>Net Income/(Loss)</t>
  </si>
  <si>
    <t>RHEY-AGRE S-Corp</t>
  </si>
  <si>
    <t>CSC</t>
  </si>
  <si>
    <t>CSC2</t>
  </si>
  <si>
    <t>NKT</t>
  </si>
  <si>
    <t>MCC</t>
  </si>
  <si>
    <t>Services</t>
  </si>
  <si>
    <t>Janitorial</t>
  </si>
  <si>
    <t>POS Help Desk</t>
  </si>
  <si>
    <t>Royalties</t>
  </si>
  <si>
    <t xml:space="preserve">   Other Income </t>
  </si>
  <si>
    <t>Revenue</t>
  </si>
  <si>
    <t>Total Revenue</t>
  </si>
  <si>
    <t>Gross Sales</t>
  </si>
  <si>
    <t>Cost of Sales</t>
  </si>
  <si>
    <t>Total Cost of Sales</t>
  </si>
  <si>
    <t>Payroll Tax</t>
  </si>
  <si>
    <t>Payroll Fees</t>
  </si>
  <si>
    <t>Advertising &amp; Marketing</t>
  </si>
  <si>
    <t>Automotive Expenses</t>
  </si>
  <si>
    <t>Bank Charges &amp; Fees</t>
  </si>
  <si>
    <t>Taxes &amp; Licenses</t>
  </si>
  <si>
    <t>Donation</t>
  </si>
  <si>
    <t>Dues &amp; Subscription</t>
  </si>
  <si>
    <t>Insurance</t>
  </si>
  <si>
    <t>Legal &amp; Professional Services</t>
  </si>
  <si>
    <t>Office Supplies &amp; Software</t>
  </si>
  <si>
    <t>Rent &amp; Lease</t>
  </si>
  <si>
    <t>Repairs &amp; Maintenance</t>
  </si>
  <si>
    <t>Supplies</t>
  </si>
  <si>
    <t>Uniforms</t>
  </si>
  <si>
    <t>Utilities</t>
  </si>
  <si>
    <t>Other Business Expenses</t>
  </si>
  <si>
    <t>Other Income/(Expenses)</t>
  </si>
  <si>
    <t>Total Other Income/(Expenses)</t>
  </si>
  <si>
    <t>Salaries - Management</t>
  </si>
  <si>
    <t>Wages - Crew</t>
  </si>
  <si>
    <t>Wages - Other</t>
  </si>
  <si>
    <t>Credit card Fees</t>
  </si>
  <si>
    <t>Internet and Telephone</t>
  </si>
  <si>
    <t>AGRE</t>
  </si>
  <si>
    <t>TOTAL</t>
  </si>
  <si>
    <t>Depreciation expense</t>
  </si>
  <si>
    <t>RHEY</t>
  </si>
  <si>
    <t>Medical insurance</t>
  </si>
  <si>
    <t>Interest Expense</t>
  </si>
  <si>
    <t>Contract Labor</t>
  </si>
  <si>
    <t>Travel and entertainment</t>
  </si>
  <si>
    <t>January - October,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</si>
</sst>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 indent="1"/>
    </xf>
    <xf numFmtId="43" fontId="3" fillId="0" borderId="0" xfId="1" applyFont="1" applyAlignment="1">
      <alignment wrapText="1"/>
    </xf>
    <xf numFmtId="43" fontId="0" fillId="0" borderId="0" xfId="1" applyFont="1"/>
    <xf numFmtId="43" fontId="2" fillId="0" borderId="0" xfId="1" applyFont="1" applyBorder="1" applyAlignment="1">
      <alignment horizontal="right" wrapText="1"/>
    </xf>
    <xf numFmtId="44" fontId="7" fillId="0" borderId="2" xfId="1" applyNumberFormat="1" applyFont="1" applyBorder="1" applyAlignment="1">
      <alignment wrapText="1"/>
    </xf>
    <xf numFmtId="43" fontId="8" fillId="0" borderId="0" xfId="1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1"/>
    </xf>
    <xf numFmtId="44" fontId="7" fillId="0" borderId="0" xfId="1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4" fontId="7" fillId="0" borderId="3" xfId="1" applyNumberFormat="1" applyFont="1" applyBorder="1" applyAlignment="1">
      <alignment wrapText="1"/>
    </xf>
    <xf numFmtId="43" fontId="8" fillId="0" borderId="0" xfId="1" applyFont="1" applyFill="1"/>
    <xf numFmtId="43" fontId="0" fillId="0" borderId="0" xfId="0" applyNumberFormat="1"/>
    <xf numFmtId="4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6384-DC56-40C2-B256-5BD2C033943A}">
  <sheetPr>
    <pageSetUpPr fitToPage="1"/>
  </sheetPr>
  <dimension ref="A1:W59"/>
  <sheetViews>
    <sheetView showGridLines="0" tabSelected="1" topLeftCell="A39" zoomScaleNormal="100" workbookViewId="0">
      <selection activeCell="R33" sqref="R33"/>
    </sheetView>
  </sheetViews>
  <sheetFormatPr defaultRowHeight="15" x14ac:dyDescent="0.2"/>
  <cols>
    <col min="1" max="1" width="32.5546875" customWidth="1"/>
    <col min="2" max="2" width="12.5078125" customWidth="1"/>
    <col min="3" max="3" width="1.4765625" customWidth="1"/>
    <col min="4" max="4" width="12.5078125" customWidth="1"/>
    <col min="5" max="5" width="1.4765625" customWidth="1"/>
    <col min="6" max="6" width="12.5078125" customWidth="1"/>
    <col min="7" max="7" width="1.4765625" customWidth="1"/>
    <col min="8" max="8" width="12.5078125" customWidth="1"/>
    <col min="9" max="9" width="1.4765625" customWidth="1"/>
    <col min="10" max="10" width="12.5078125" customWidth="1"/>
    <col min="11" max="11" width="1.4765625" customWidth="1"/>
    <col min="12" max="12" width="12.5078125" customWidth="1"/>
    <col min="13" max="13" width="1.4765625" customWidth="1"/>
    <col min="14" max="14" width="12.5078125" customWidth="1"/>
    <col min="15" max="15" width="1.4765625" customWidth="1"/>
    <col min="16" max="16" width="12.5078125" customWidth="1"/>
    <col min="18" max="18" width="10.76171875" customWidth="1"/>
    <col min="19" max="19" width="11.296875" bestFit="1" customWidth="1"/>
    <col min="20" max="20" width="10.4921875" bestFit="1" customWidth="1"/>
  </cols>
  <sheetData>
    <row r="1" spans="1:23" ht="18" x14ac:dyDescent="0.2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3" ht="18" x14ac:dyDescent="0.2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3" x14ac:dyDescent="0.2">
      <c r="A3" s="22" t="s">
        <v>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3" x14ac:dyDescent="0.2">
      <c r="A4" s="5"/>
      <c r="B4" s="5"/>
      <c r="D4" s="5"/>
      <c r="F4" s="5"/>
      <c r="H4" s="5"/>
      <c r="J4" s="5"/>
      <c r="L4" s="5"/>
      <c r="N4" s="5"/>
      <c r="P4" s="5"/>
    </row>
    <row r="5" spans="1:23" x14ac:dyDescent="0.2">
      <c r="A5" s="1"/>
      <c r="B5" s="16" t="s">
        <v>47</v>
      </c>
      <c r="D5" s="2" t="s">
        <v>50</v>
      </c>
      <c r="F5" s="2" t="s">
        <v>9</v>
      </c>
      <c r="H5" s="2" t="s">
        <v>10</v>
      </c>
      <c r="J5" s="2" t="s">
        <v>5</v>
      </c>
      <c r="L5" s="2" t="s">
        <v>11</v>
      </c>
      <c r="N5" s="2" t="s">
        <v>12</v>
      </c>
      <c r="P5" s="16" t="s">
        <v>48</v>
      </c>
    </row>
    <row r="6" spans="1:23" x14ac:dyDescent="0.2">
      <c r="A6" s="3" t="s">
        <v>18</v>
      </c>
      <c r="B6" s="6"/>
      <c r="D6" s="6"/>
      <c r="F6" s="6"/>
      <c r="H6" s="6"/>
      <c r="J6" s="6"/>
      <c r="L6" s="6"/>
      <c r="N6" s="6"/>
      <c r="P6" s="6"/>
    </row>
    <row r="7" spans="1:23" x14ac:dyDescent="0.2">
      <c r="A7" s="14" t="s">
        <v>20</v>
      </c>
      <c r="B7" s="8">
        <v>0</v>
      </c>
      <c r="D7" s="12">
        <v>0</v>
      </c>
      <c r="F7" s="12">
        <v>353906.93</v>
      </c>
      <c r="H7" s="12">
        <v>254599.42</v>
      </c>
      <c r="J7" s="12">
        <v>0</v>
      </c>
      <c r="L7" s="12">
        <v>0</v>
      </c>
      <c r="N7" s="12">
        <v>145962.70000000001</v>
      </c>
      <c r="P7" s="12">
        <f>SUM(B7:N7)</f>
        <v>754469.05</v>
      </c>
    </row>
    <row r="8" spans="1:23" x14ac:dyDescent="0.2">
      <c r="A8" s="7" t="s">
        <v>13</v>
      </c>
      <c r="B8" s="8">
        <v>0</v>
      </c>
      <c r="D8" s="12">
        <v>39395.07</v>
      </c>
      <c r="F8" s="12">
        <v>1060</v>
      </c>
      <c r="H8" s="12">
        <v>0</v>
      </c>
      <c r="J8" s="12">
        <v>533968.1</v>
      </c>
      <c r="L8" s="12">
        <v>23000</v>
      </c>
      <c r="N8" s="12">
        <v>0</v>
      </c>
      <c r="P8" s="12">
        <f>SUM(B8:N8)</f>
        <v>597423.16999999993</v>
      </c>
    </row>
    <row r="9" spans="1:23" x14ac:dyDescent="0.2">
      <c r="A9" s="7" t="s">
        <v>3</v>
      </c>
      <c r="B9" s="8">
        <v>0</v>
      </c>
      <c r="D9" s="12">
        <v>0</v>
      </c>
      <c r="F9" s="12">
        <v>0</v>
      </c>
      <c r="H9" s="12">
        <v>0</v>
      </c>
      <c r="J9" s="12">
        <v>770.09</v>
      </c>
      <c r="L9" s="12">
        <v>0</v>
      </c>
      <c r="N9" s="12">
        <v>0</v>
      </c>
      <c r="P9" s="12">
        <f>SUM(B9:N9)</f>
        <v>770.09</v>
      </c>
    </row>
    <row r="10" spans="1:23" x14ac:dyDescent="0.2">
      <c r="A10" s="13" t="s">
        <v>19</v>
      </c>
      <c r="B10" s="11">
        <f>SUM(B7:B9)</f>
        <v>0</v>
      </c>
      <c r="D10" s="11">
        <f t="shared" ref="D10" si="0">SUM(D7:D9)</f>
        <v>39395.07</v>
      </c>
      <c r="F10" s="11">
        <f t="shared" ref="F10:P10" si="1">SUM(F7:F9)</f>
        <v>354966.93</v>
      </c>
      <c r="H10" s="11">
        <f t="shared" si="1"/>
        <v>254599.42</v>
      </c>
      <c r="J10" s="11">
        <f t="shared" si="1"/>
        <v>534738.18999999994</v>
      </c>
      <c r="L10" s="11">
        <f t="shared" si="1"/>
        <v>23000</v>
      </c>
      <c r="N10" s="11">
        <f t="shared" si="1"/>
        <v>145962.70000000001</v>
      </c>
      <c r="P10" s="11">
        <f t="shared" si="1"/>
        <v>1352662.31</v>
      </c>
    </row>
    <row r="11" spans="1:23" x14ac:dyDescent="0.2">
      <c r="A11" s="3"/>
      <c r="B11" s="8"/>
      <c r="C11" s="12"/>
      <c r="D11" s="9"/>
      <c r="E11" s="12"/>
      <c r="F11" s="9"/>
      <c r="G11" s="12"/>
      <c r="H11" s="9"/>
      <c r="I11" s="12"/>
      <c r="J11" s="9"/>
      <c r="K11" s="12"/>
      <c r="L11" s="9"/>
      <c r="M11" s="12"/>
      <c r="N11" s="9"/>
      <c r="O11" s="12"/>
      <c r="P11" s="9"/>
      <c r="R11" s="12"/>
      <c r="S11" s="12"/>
      <c r="T11" s="12"/>
      <c r="U11" s="12"/>
      <c r="V11" s="12"/>
      <c r="W11" s="12"/>
    </row>
    <row r="12" spans="1:23" x14ac:dyDescent="0.2">
      <c r="A12" s="14" t="s">
        <v>21</v>
      </c>
      <c r="B12" s="8">
        <v>0</v>
      </c>
      <c r="D12" s="12">
        <v>0</v>
      </c>
      <c r="F12" s="18">
        <v>146501.92000000001</v>
      </c>
      <c r="H12" s="18">
        <v>28962.89</v>
      </c>
      <c r="J12" s="12">
        <v>1424.08</v>
      </c>
      <c r="L12" s="12">
        <v>474.15</v>
      </c>
      <c r="N12" s="12">
        <v>67823.7</v>
      </c>
      <c r="P12" s="12">
        <f>SUM(B12:N12)</f>
        <v>245186.74</v>
      </c>
      <c r="R12" s="19"/>
      <c r="S12" s="19"/>
      <c r="T12" s="19"/>
    </row>
    <row r="13" spans="1:23" x14ac:dyDescent="0.2">
      <c r="A13" s="13" t="s">
        <v>22</v>
      </c>
      <c r="B13" s="11">
        <f>SUM(B12)</f>
        <v>0</v>
      </c>
      <c r="D13" s="11">
        <f t="shared" ref="D13" si="2">SUM(D12)</f>
        <v>0</v>
      </c>
      <c r="F13" s="11">
        <f t="shared" ref="F13:P13" si="3">SUM(F12)</f>
        <v>146501.92000000001</v>
      </c>
      <c r="H13" s="11">
        <f t="shared" si="3"/>
        <v>28962.89</v>
      </c>
      <c r="J13" s="11">
        <f t="shared" si="3"/>
        <v>1424.08</v>
      </c>
      <c r="L13" s="11">
        <f t="shared" si="3"/>
        <v>474.15</v>
      </c>
      <c r="N13" s="11">
        <f t="shared" si="3"/>
        <v>67823.7</v>
      </c>
      <c r="P13" s="11">
        <f t="shared" si="3"/>
        <v>245186.74</v>
      </c>
      <c r="S13" s="19"/>
      <c r="T13" s="19"/>
    </row>
    <row r="14" spans="1:23" x14ac:dyDescent="0.2">
      <c r="A14" s="3"/>
      <c r="B14" s="8"/>
      <c r="D14" s="9"/>
      <c r="F14" s="9"/>
      <c r="H14" s="9"/>
      <c r="J14" s="9"/>
      <c r="L14" s="9"/>
      <c r="N14" s="9"/>
      <c r="P14" s="9"/>
    </row>
    <row r="15" spans="1:23" x14ac:dyDescent="0.2">
      <c r="A15" s="3" t="s">
        <v>0</v>
      </c>
      <c r="B15" s="11">
        <f>(B10)-(B13)</f>
        <v>0</v>
      </c>
      <c r="D15" s="11">
        <f t="shared" ref="D15" si="4">(D10)-(D13)</f>
        <v>39395.07</v>
      </c>
      <c r="F15" s="11">
        <f t="shared" ref="F15:P15" si="5">(F10)-(F13)</f>
        <v>208465.00999999998</v>
      </c>
      <c r="H15" s="11">
        <f t="shared" si="5"/>
        <v>225636.53000000003</v>
      </c>
      <c r="J15" s="11">
        <f t="shared" si="5"/>
        <v>533314.11</v>
      </c>
      <c r="L15" s="11">
        <f t="shared" si="5"/>
        <v>22525.85</v>
      </c>
      <c r="N15" s="11">
        <f t="shared" si="5"/>
        <v>78139.000000000015</v>
      </c>
      <c r="P15" s="11">
        <f t="shared" si="5"/>
        <v>1107475.57</v>
      </c>
    </row>
    <row r="16" spans="1:23" x14ac:dyDescent="0.2">
      <c r="A16" s="3"/>
      <c r="B16" s="10"/>
      <c r="D16" s="10"/>
      <c r="F16" s="10"/>
      <c r="H16" s="10"/>
      <c r="J16" s="10"/>
      <c r="L16" s="10"/>
      <c r="N16" s="10"/>
      <c r="P16" s="10"/>
    </row>
    <row r="17" spans="1:20" x14ac:dyDescent="0.2">
      <c r="A17" s="3" t="s">
        <v>1</v>
      </c>
      <c r="B17" s="12"/>
      <c r="D17" s="12"/>
      <c r="F17" s="12"/>
      <c r="H17" s="12"/>
      <c r="J17" s="12"/>
      <c r="L17" s="12"/>
      <c r="N17" s="12"/>
      <c r="P17" s="12"/>
      <c r="Q17" s="12"/>
    </row>
    <row r="18" spans="1:20" x14ac:dyDescent="0.2">
      <c r="A18" s="14" t="s">
        <v>42</v>
      </c>
      <c r="B18" s="12">
        <v>75877.820000000007</v>
      </c>
      <c r="D18" s="12">
        <v>0</v>
      </c>
      <c r="F18" s="12">
        <v>0</v>
      </c>
      <c r="H18" s="12">
        <v>0</v>
      </c>
      <c r="J18" s="12">
        <v>0</v>
      </c>
      <c r="L18" s="12">
        <v>0</v>
      </c>
      <c r="N18" s="12">
        <v>0</v>
      </c>
      <c r="P18" s="12">
        <f t="shared" ref="P18:P46" si="6">SUM(B18:N18)</f>
        <v>75877.820000000007</v>
      </c>
      <c r="Q18" s="12"/>
    </row>
    <row r="19" spans="1:20" x14ac:dyDescent="0.2">
      <c r="A19" s="14" t="s">
        <v>43</v>
      </c>
      <c r="B19" s="12">
        <v>0</v>
      </c>
      <c r="D19" s="12">
        <v>0</v>
      </c>
      <c r="F19" s="12">
        <v>82005.100000000006</v>
      </c>
      <c r="H19" s="12">
        <v>87322.25</v>
      </c>
      <c r="J19" s="12">
        <v>0</v>
      </c>
      <c r="L19" s="12">
        <v>0</v>
      </c>
      <c r="N19" s="12">
        <v>87894.21</v>
      </c>
      <c r="P19" s="12">
        <f t="shared" si="6"/>
        <v>257221.56</v>
      </c>
      <c r="Q19" s="12"/>
    </row>
    <row r="20" spans="1:20" x14ac:dyDescent="0.2">
      <c r="A20" s="14" t="s">
        <v>44</v>
      </c>
      <c r="B20" s="12">
        <v>0</v>
      </c>
      <c r="D20" s="12">
        <v>0</v>
      </c>
      <c r="F20" s="12">
        <v>0</v>
      </c>
      <c r="H20" s="12">
        <v>1006.49</v>
      </c>
      <c r="J20" s="12">
        <v>0</v>
      </c>
      <c r="L20" s="12">
        <v>0</v>
      </c>
      <c r="N20" s="12">
        <v>0</v>
      </c>
      <c r="P20" s="12">
        <f t="shared" si="6"/>
        <v>1006.49</v>
      </c>
      <c r="Q20" s="12"/>
    </row>
    <row r="21" spans="1:20" x14ac:dyDescent="0.2">
      <c r="A21" s="14" t="s">
        <v>23</v>
      </c>
      <c r="B21" s="12">
        <v>8099.51</v>
      </c>
      <c r="D21" s="12">
        <v>0</v>
      </c>
      <c r="F21" s="12">
        <v>7721.22</v>
      </c>
      <c r="H21" s="12">
        <v>8992.11</v>
      </c>
      <c r="J21" s="12">
        <v>0</v>
      </c>
      <c r="L21" s="12">
        <v>0</v>
      </c>
      <c r="N21" s="12">
        <v>8244.3799999999992</v>
      </c>
      <c r="P21" s="12">
        <f t="shared" si="6"/>
        <v>33057.22</v>
      </c>
      <c r="Q21" s="12"/>
    </row>
    <row r="22" spans="1:20" x14ac:dyDescent="0.2">
      <c r="A22" s="14" t="s">
        <v>51</v>
      </c>
      <c r="B22" s="12">
        <v>1685.97</v>
      </c>
      <c r="D22" s="12">
        <v>0</v>
      </c>
      <c r="F22" s="12">
        <v>0</v>
      </c>
      <c r="H22" s="12">
        <v>0</v>
      </c>
      <c r="J22" s="12">
        <v>0</v>
      </c>
      <c r="L22" s="12">
        <v>0</v>
      </c>
      <c r="N22" s="12">
        <v>0</v>
      </c>
      <c r="P22" s="12">
        <f t="shared" ref="P22" si="7">SUM(B22:N22)</f>
        <v>1685.97</v>
      </c>
      <c r="Q22" s="12"/>
    </row>
    <row r="23" spans="1:20" hidden="1" x14ac:dyDescent="0.2">
      <c r="A23" s="14" t="s">
        <v>24</v>
      </c>
      <c r="B23" s="12">
        <v>0</v>
      </c>
      <c r="D23" s="12">
        <v>0</v>
      </c>
      <c r="F23" s="12">
        <v>0</v>
      </c>
      <c r="H23" s="12">
        <v>0</v>
      </c>
      <c r="J23" s="12">
        <v>0</v>
      </c>
      <c r="L23" s="12">
        <v>0</v>
      </c>
      <c r="N23" s="12">
        <v>0</v>
      </c>
      <c r="P23" s="12">
        <f t="shared" si="6"/>
        <v>0</v>
      </c>
      <c r="Q23" s="12"/>
    </row>
    <row r="24" spans="1:20" x14ac:dyDescent="0.2">
      <c r="A24" s="14" t="s">
        <v>25</v>
      </c>
      <c r="B24" s="12">
        <v>6861.42</v>
      </c>
      <c r="D24" s="12">
        <v>0</v>
      </c>
      <c r="F24" s="12">
        <v>0</v>
      </c>
      <c r="H24" s="12">
        <v>0</v>
      </c>
      <c r="J24" s="12">
        <v>0</v>
      </c>
      <c r="L24" s="12">
        <v>0</v>
      </c>
      <c r="N24" s="12">
        <v>0</v>
      </c>
      <c r="P24" s="12">
        <f t="shared" si="6"/>
        <v>6861.42</v>
      </c>
      <c r="Q24" s="12"/>
    </row>
    <row r="25" spans="1:20" x14ac:dyDescent="0.2">
      <c r="A25" s="14" t="s">
        <v>26</v>
      </c>
      <c r="B25" s="12">
        <v>10803.93</v>
      </c>
      <c r="D25" s="12">
        <v>0</v>
      </c>
      <c r="F25" s="12">
        <v>0</v>
      </c>
      <c r="H25" s="12">
        <v>0</v>
      </c>
      <c r="J25" s="12">
        <v>0</v>
      </c>
      <c r="L25" s="12">
        <v>0</v>
      </c>
      <c r="N25" s="12">
        <v>386.24</v>
      </c>
      <c r="P25" s="12">
        <f t="shared" si="6"/>
        <v>11190.17</v>
      </c>
      <c r="Q25" s="12"/>
    </row>
    <row r="26" spans="1:20" x14ac:dyDescent="0.2">
      <c r="A26" s="14" t="s">
        <v>27</v>
      </c>
      <c r="B26" s="12">
        <v>0</v>
      </c>
      <c r="D26" s="12">
        <v>0</v>
      </c>
      <c r="F26" s="12">
        <v>480</v>
      </c>
      <c r="H26" s="12">
        <v>0</v>
      </c>
      <c r="J26" s="12">
        <v>2543.61</v>
      </c>
      <c r="L26" s="12">
        <v>0</v>
      </c>
      <c r="N26" s="12">
        <v>0</v>
      </c>
      <c r="P26" s="12">
        <f t="shared" si="6"/>
        <v>3023.61</v>
      </c>
      <c r="Q26" s="12"/>
    </row>
    <row r="27" spans="1:20" x14ac:dyDescent="0.2">
      <c r="A27" s="14" t="s">
        <v>45</v>
      </c>
      <c r="B27" s="12">
        <v>0</v>
      </c>
      <c r="D27" s="12">
        <v>0</v>
      </c>
      <c r="F27" s="12">
        <v>9107.4599999999991</v>
      </c>
      <c r="H27" s="12">
        <v>4873.33</v>
      </c>
      <c r="J27" s="12">
        <v>0</v>
      </c>
      <c r="L27" s="12">
        <v>0</v>
      </c>
      <c r="N27" s="12">
        <v>418.94</v>
      </c>
      <c r="P27" s="12">
        <f t="shared" si="6"/>
        <v>14399.73</v>
      </c>
      <c r="Q27" s="12"/>
    </row>
    <row r="28" spans="1:20" x14ac:dyDescent="0.2">
      <c r="A28" s="14" t="s">
        <v>46</v>
      </c>
      <c r="B28" s="12">
        <v>0</v>
      </c>
      <c r="D28" s="12">
        <v>0</v>
      </c>
      <c r="F28" s="12">
        <v>2248.5</v>
      </c>
      <c r="H28" s="12">
        <v>0</v>
      </c>
      <c r="J28" s="12">
        <v>0</v>
      </c>
      <c r="L28" s="12">
        <v>0</v>
      </c>
      <c r="N28" s="12">
        <v>0</v>
      </c>
      <c r="P28" s="12">
        <f t="shared" si="6"/>
        <v>2248.5</v>
      </c>
      <c r="Q28" s="12"/>
    </row>
    <row r="29" spans="1:20" x14ac:dyDescent="0.2">
      <c r="A29" s="14" t="s">
        <v>14</v>
      </c>
      <c r="B29" s="12">
        <v>0</v>
      </c>
      <c r="D29" s="12">
        <v>0</v>
      </c>
      <c r="F29" s="12">
        <v>1420.08</v>
      </c>
      <c r="H29" s="12">
        <v>0</v>
      </c>
      <c r="J29" s="12">
        <v>0</v>
      </c>
      <c r="L29" s="12">
        <v>0</v>
      </c>
      <c r="N29" s="12">
        <v>0</v>
      </c>
      <c r="P29" s="12">
        <f t="shared" si="6"/>
        <v>1420.08</v>
      </c>
      <c r="Q29" s="12"/>
    </row>
    <row r="30" spans="1:20" x14ac:dyDescent="0.2">
      <c r="A30" s="14" t="s">
        <v>15</v>
      </c>
      <c r="B30" s="12">
        <v>0</v>
      </c>
      <c r="D30" s="12">
        <v>0</v>
      </c>
      <c r="F30" s="18">
        <v>1448.29</v>
      </c>
      <c r="H30" s="18">
        <v>1676.38</v>
      </c>
      <c r="J30" s="12">
        <v>0</v>
      </c>
      <c r="L30" s="12">
        <v>0</v>
      </c>
      <c r="N30" s="12">
        <v>0</v>
      </c>
      <c r="P30" s="12">
        <f t="shared" si="6"/>
        <v>3124.67</v>
      </c>
      <c r="Q30" s="12"/>
      <c r="S30" s="19"/>
      <c r="T30" s="19"/>
    </row>
    <row r="31" spans="1:20" x14ac:dyDescent="0.2">
      <c r="A31" s="14" t="s">
        <v>16</v>
      </c>
      <c r="B31" s="12">
        <v>0</v>
      </c>
      <c r="D31" s="12">
        <v>0</v>
      </c>
      <c r="F31" s="12">
        <v>42343.07</v>
      </c>
      <c r="H31" s="12">
        <v>8978.83</v>
      </c>
      <c r="J31" s="12">
        <v>30473.32</v>
      </c>
      <c r="L31" s="12">
        <v>0</v>
      </c>
      <c r="N31" s="12">
        <v>0</v>
      </c>
      <c r="P31" s="12">
        <f t="shared" si="6"/>
        <v>81795.22</v>
      </c>
      <c r="Q31" s="12"/>
    </row>
    <row r="32" spans="1:20" x14ac:dyDescent="0.2">
      <c r="A32" s="14" t="s">
        <v>53</v>
      </c>
      <c r="B32" s="12">
        <v>0</v>
      </c>
      <c r="D32" s="12">
        <v>10000</v>
      </c>
      <c r="F32" s="12">
        <v>0</v>
      </c>
      <c r="H32" s="12">
        <v>944.78</v>
      </c>
      <c r="J32" s="12">
        <v>0</v>
      </c>
      <c r="L32" s="12">
        <v>0</v>
      </c>
      <c r="N32" s="12">
        <v>0</v>
      </c>
      <c r="P32" s="12">
        <f t="shared" si="6"/>
        <v>10944.78</v>
      </c>
      <c r="Q32" s="12"/>
      <c r="S32" s="19"/>
      <c r="T32" s="19"/>
    </row>
    <row r="33" spans="1:17" x14ac:dyDescent="0.2">
      <c r="A33" s="14" t="s">
        <v>29</v>
      </c>
      <c r="B33" s="12">
        <v>13273.98</v>
      </c>
      <c r="D33" s="12">
        <v>0</v>
      </c>
      <c r="F33" s="12">
        <v>0</v>
      </c>
      <c r="H33" s="12">
        <v>750</v>
      </c>
      <c r="J33" s="12">
        <v>0</v>
      </c>
      <c r="L33" s="12">
        <v>0</v>
      </c>
      <c r="N33" s="12">
        <v>750</v>
      </c>
      <c r="P33" s="12">
        <f t="shared" si="6"/>
        <v>14773.98</v>
      </c>
      <c r="Q33" s="12"/>
    </row>
    <row r="34" spans="1:17" x14ac:dyDescent="0.2">
      <c r="A34" s="14" t="s">
        <v>30</v>
      </c>
      <c r="B34" s="12">
        <v>531.33000000000004</v>
      </c>
      <c r="D34" s="12">
        <v>0</v>
      </c>
      <c r="F34" s="12">
        <v>0</v>
      </c>
      <c r="H34" s="12">
        <v>0</v>
      </c>
      <c r="J34" s="12">
        <v>203.1</v>
      </c>
      <c r="L34" s="12">
        <v>0</v>
      </c>
      <c r="N34" s="12">
        <v>0</v>
      </c>
      <c r="P34" s="12">
        <f t="shared" si="6"/>
        <v>734.43000000000006</v>
      </c>
      <c r="Q34" s="12"/>
    </row>
    <row r="35" spans="1:17" x14ac:dyDescent="0.2">
      <c r="A35" s="14" t="s">
        <v>31</v>
      </c>
      <c r="B35" s="12">
        <v>11055.21</v>
      </c>
      <c r="D35" s="12">
        <v>1943</v>
      </c>
      <c r="F35" s="12">
        <v>0</v>
      </c>
      <c r="H35" s="12">
        <v>2381</v>
      </c>
      <c r="J35" s="12">
        <v>3392</v>
      </c>
      <c r="L35" s="12">
        <v>0</v>
      </c>
      <c r="N35" s="12">
        <v>2265.4</v>
      </c>
      <c r="P35" s="12">
        <f t="shared" si="6"/>
        <v>21036.61</v>
      </c>
      <c r="Q35" s="12"/>
    </row>
    <row r="36" spans="1:17" x14ac:dyDescent="0.2">
      <c r="A36" s="14" t="s">
        <v>52</v>
      </c>
      <c r="B36" s="12">
        <v>21370.91</v>
      </c>
      <c r="D36" s="12">
        <v>15941.41</v>
      </c>
      <c r="F36" s="12">
        <v>0</v>
      </c>
      <c r="H36" s="12">
        <v>0</v>
      </c>
      <c r="J36" s="12">
        <v>0</v>
      </c>
      <c r="L36" s="12">
        <v>0</v>
      </c>
      <c r="N36" s="12">
        <v>0</v>
      </c>
      <c r="P36" s="12">
        <f>SUM(B36:N36)</f>
        <v>37312.32</v>
      </c>
      <c r="Q36" s="12"/>
    </row>
    <row r="37" spans="1:17" x14ac:dyDescent="0.2">
      <c r="A37" s="14" t="s">
        <v>32</v>
      </c>
      <c r="B37" s="12">
        <v>40288.370000000003</v>
      </c>
      <c r="D37" s="12">
        <v>1232</v>
      </c>
      <c r="F37" s="12">
        <v>0</v>
      </c>
      <c r="H37" s="12">
        <v>0</v>
      </c>
      <c r="J37" s="12">
        <v>2379</v>
      </c>
      <c r="L37" s="12">
        <v>102</v>
      </c>
      <c r="N37" s="12">
        <v>24800.240000000002</v>
      </c>
      <c r="P37" s="12">
        <f t="shared" si="6"/>
        <v>68801.61</v>
      </c>
      <c r="Q37" s="12"/>
    </row>
    <row r="38" spans="1:17" x14ac:dyDescent="0.2">
      <c r="A38" s="14" t="s">
        <v>33</v>
      </c>
      <c r="B38" s="12">
        <v>13719.56</v>
      </c>
      <c r="D38" s="12">
        <v>443.88</v>
      </c>
      <c r="F38" s="12">
        <v>0</v>
      </c>
      <c r="H38" s="12">
        <v>0</v>
      </c>
      <c r="J38" s="12">
        <v>1973.66</v>
      </c>
      <c r="L38" s="12">
        <v>218.53</v>
      </c>
      <c r="N38" s="12">
        <v>3074.44</v>
      </c>
      <c r="P38" s="12">
        <f t="shared" si="6"/>
        <v>19430.07</v>
      </c>
      <c r="Q38" s="12"/>
    </row>
    <row r="39" spans="1:17" x14ac:dyDescent="0.2">
      <c r="A39" s="14" t="s">
        <v>34</v>
      </c>
      <c r="B39" s="12">
        <v>0</v>
      </c>
      <c r="D39" s="12">
        <v>0</v>
      </c>
      <c r="F39" s="12">
        <v>44958.38</v>
      </c>
      <c r="H39" s="12">
        <v>63596.56</v>
      </c>
      <c r="J39" s="12">
        <v>154970.42000000001</v>
      </c>
      <c r="L39" s="12">
        <v>0</v>
      </c>
      <c r="N39" s="12">
        <v>18053.38</v>
      </c>
      <c r="P39" s="12">
        <f t="shared" si="6"/>
        <v>281578.74</v>
      </c>
      <c r="Q39" s="12"/>
    </row>
    <row r="40" spans="1:17" x14ac:dyDescent="0.2">
      <c r="A40" s="14" t="s">
        <v>35</v>
      </c>
      <c r="B40" s="12">
        <v>21119.599999999999</v>
      </c>
      <c r="D40" s="12">
        <v>1219.99</v>
      </c>
      <c r="F40" s="12">
        <v>50797.96</v>
      </c>
      <c r="H40" s="12">
        <v>7853.95</v>
      </c>
      <c r="J40" s="12">
        <v>28565.73</v>
      </c>
      <c r="L40" s="12">
        <v>0</v>
      </c>
      <c r="N40" s="12">
        <v>4350.8599999999997</v>
      </c>
      <c r="P40" s="12">
        <f t="shared" si="6"/>
        <v>113908.09</v>
      </c>
      <c r="Q40" s="12"/>
    </row>
    <row r="41" spans="1:17" x14ac:dyDescent="0.2">
      <c r="A41" s="14" t="s">
        <v>28</v>
      </c>
      <c r="B41" s="12">
        <v>27293.39</v>
      </c>
      <c r="D41" s="12">
        <v>18828.39</v>
      </c>
      <c r="F41" s="12">
        <v>-819.1</v>
      </c>
      <c r="H41" s="12">
        <v>1801.35</v>
      </c>
      <c r="J41" s="12">
        <v>81</v>
      </c>
      <c r="L41" s="12">
        <v>0</v>
      </c>
      <c r="N41" s="12">
        <v>0</v>
      </c>
      <c r="P41" s="12">
        <f>SUM(B41:N41)</f>
        <v>47185.03</v>
      </c>
      <c r="Q41" s="12"/>
    </row>
    <row r="42" spans="1:17" x14ac:dyDescent="0.2">
      <c r="A42" s="14" t="s">
        <v>36</v>
      </c>
      <c r="B42" s="12">
        <v>0</v>
      </c>
      <c r="D42" s="12">
        <v>0</v>
      </c>
      <c r="F42" s="12">
        <v>0</v>
      </c>
      <c r="H42" s="12">
        <v>1934.58</v>
      </c>
      <c r="J42" s="12">
        <v>0</v>
      </c>
      <c r="L42" s="12">
        <v>0</v>
      </c>
      <c r="N42" s="12">
        <v>0</v>
      </c>
      <c r="P42" s="12">
        <f t="shared" si="6"/>
        <v>1934.58</v>
      </c>
      <c r="Q42" s="12"/>
    </row>
    <row r="43" spans="1:17" x14ac:dyDescent="0.2">
      <c r="A43" s="14" t="s">
        <v>54</v>
      </c>
      <c r="B43" s="18">
        <v>19853.88</v>
      </c>
      <c r="D43" s="12">
        <v>2.91</v>
      </c>
      <c r="F43" s="12">
        <v>0</v>
      </c>
      <c r="H43" s="12">
        <v>0</v>
      </c>
      <c r="J43" s="12">
        <v>1102.3399999999999</v>
      </c>
      <c r="L43" s="12">
        <v>2054.9299999999998</v>
      </c>
      <c r="N43" s="12">
        <v>0</v>
      </c>
      <c r="P43" s="12">
        <f t="shared" si="6"/>
        <v>23014.06</v>
      </c>
      <c r="Q43" s="12"/>
    </row>
    <row r="44" spans="1:17" x14ac:dyDescent="0.2">
      <c r="A44" s="14" t="s">
        <v>37</v>
      </c>
      <c r="B44" s="12">
        <v>0</v>
      </c>
      <c r="D44" s="12">
        <v>0</v>
      </c>
      <c r="F44" s="12">
        <v>834</v>
      </c>
      <c r="H44" s="12">
        <v>1597.59</v>
      </c>
      <c r="J44" s="12">
        <v>0</v>
      </c>
      <c r="L44" s="12">
        <v>0</v>
      </c>
      <c r="N44" s="12">
        <v>0</v>
      </c>
      <c r="P44" s="12">
        <f t="shared" si="6"/>
        <v>2431.59</v>
      </c>
      <c r="Q44" s="12"/>
    </row>
    <row r="45" spans="1:17" x14ac:dyDescent="0.2">
      <c r="A45" s="14" t="s">
        <v>38</v>
      </c>
      <c r="B45" s="12">
        <v>30064.11</v>
      </c>
      <c r="D45" s="12">
        <v>3445.86</v>
      </c>
      <c r="F45" s="12">
        <v>10232.33</v>
      </c>
      <c r="H45" s="12">
        <v>15646.52</v>
      </c>
      <c r="J45" s="12">
        <v>14522.57</v>
      </c>
      <c r="L45" s="12">
        <v>0</v>
      </c>
      <c r="N45" s="12">
        <v>9580.42</v>
      </c>
      <c r="P45" s="12">
        <f t="shared" si="6"/>
        <v>83491.810000000012</v>
      </c>
      <c r="Q45" s="12"/>
    </row>
    <row r="46" spans="1:17" x14ac:dyDescent="0.2">
      <c r="A46" s="14" t="s">
        <v>39</v>
      </c>
      <c r="B46" s="12">
        <v>11923.9</v>
      </c>
      <c r="D46" s="12">
        <v>302.97000000000003</v>
      </c>
      <c r="F46" s="12">
        <f>46.05+150+7891.7+253.14</f>
        <v>8340.89</v>
      </c>
      <c r="H46" s="12">
        <v>19828.68</v>
      </c>
      <c r="J46" s="12">
        <v>860</v>
      </c>
      <c r="L46" s="12">
        <v>0</v>
      </c>
      <c r="N46" s="12">
        <v>15744.36</v>
      </c>
      <c r="P46" s="12">
        <f t="shared" si="6"/>
        <v>57000.800000000003</v>
      </c>
      <c r="Q46" s="12"/>
    </row>
    <row r="47" spans="1:17" x14ac:dyDescent="0.2">
      <c r="A47" s="3" t="s">
        <v>2</v>
      </c>
      <c r="B47" s="11">
        <f>SUM(B18:B46)</f>
        <v>313822.89</v>
      </c>
      <c r="D47" s="11">
        <f>SUM(D18:D46)</f>
        <v>53360.41</v>
      </c>
      <c r="F47" s="11">
        <f>SUM(F18:F46)</f>
        <v>261118.18</v>
      </c>
      <c r="H47" s="11">
        <f>SUM(H18:H46)</f>
        <v>229184.4</v>
      </c>
      <c r="J47" s="11">
        <f>SUM(J18:J46)</f>
        <v>241066.75000000003</v>
      </c>
      <c r="L47" s="11">
        <f>SUM(L18:L46)</f>
        <v>2375.46</v>
      </c>
      <c r="N47" s="11">
        <f>SUM(N18:N46)</f>
        <v>175562.87</v>
      </c>
      <c r="P47" s="11">
        <f>SUM(P18:P46)</f>
        <v>1276490.9600000002</v>
      </c>
    </row>
    <row r="48" spans="1:17" x14ac:dyDescent="0.2">
      <c r="A48" s="3"/>
      <c r="B48" s="15"/>
      <c r="D48" s="15"/>
      <c r="F48" s="15"/>
      <c r="H48" s="15"/>
      <c r="J48" s="15"/>
      <c r="L48" s="15"/>
      <c r="N48" s="15"/>
      <c r="P48" s="15"/>
    </row>
    <row r="49" spans="1:17" x14ac:dyDescent="0.2">
      <c r="A49" s="3" t="s">
        <v>6</v>
      </c>
      <c r="B49" s="11">
        <f>(B15)-(B47)</f>
        <v>-313822.89</v>
      </c>
      <c r="D49" s="11">
        <f>(D15)-(D47)</f>
        <v>-13965.340000000004</v>
      </c>
      <c r="F49" s="11">
        <f>(F15)-(F47)</f>
        <v>-52653.170000000013</v>
      </c>
      <c r="H49" s="11">
        <f>(H15)-(H47)</f>
        <v>-3547.8699999999662</v>
      </c>
      <c r="J49" s="11">
        <f>(J15)-(J47)</f>
        <v>292247.36</v>
      </c>
      <c r="L49" s="11">
        <f>(L15)-(L47)</f>
        <v>20150.39</v>
      </c>
      <c r="N49" s="11">
        <f>(N15)-(N47)</f>
        <v>-97423.869999999981</v>
      </c>
      <c r="P49" s="11">
        <f>(P15)-(P47)</f>
        <v>-169015.39000000013</v>
      </c>
    </row>
    <row r="50" spans="1:17" x14ac:dyDescent="0.2">
      <c r="A50" s="3"/>
      <c r="B50" s="15"/>
      <c r="D50" s="15"/>
      <c r="F50" s="15"/>
      <c r="H50" s="15"/>
      <c r="J50" s="15"/>
      <c r="L50" s="15"/>
      <c r="N50" s="15"/>
      <c r="P50" s="15"/>
    </row>
    <row r="51" spans="1:17" x14ac:dyDescent="0.2">
      <c r="A51" s="13" t="s">
        <v>40</v>
      </c>
      <c r="B51" s="8"/>
      <c r="D51" s="9"/>
      <c r="F51" s="9"/>
      <c r="H51" s="9"/>
      <c r="J51" s="9"/>
      <c r="L51" s="9"/>
      <c r="N51" s="9"/>
      <c r="P51" s="9"/>
    </row>
    <row r="52" spans="1:17" x14ac:dyDescent="0.2">
      <c r="A52" s="13" t="s">
        <v>17</v>
      </c>
      <c r="B52" s="12">
        <v>24173</v>
      </c>
      <c r="D52" s="12">
        <v>39969.51</v>
      </c>
      <c r="F52" s="12">
        <v>0</v>
      </c>
      <c r="H52" s="12">
        <v>0</v>
      </c>
      <c r="J52" s="12">
        <v>0</v>
      </c>
      <c r="L52" s="12">
        <v>0</v>
      </c>
      <c r="N52" s="12">
        <v>0</v>
      </c>
      <c r="P52" s="12">
        <f>SUM(B52:N52)</f>
        <v>64142.51</v>
      </c>
      <c r="Q52" s="12"/>
    </row>
    <row r="53" spans="1:17" hidden="1" x14ac:dyDescent="0.2">
      <c r="A53" s="14" t="s">
        <v>49</v>
      </c>
      <c r="B53" s="12">
        <v>0</v>
      </c>
      <c r="D53" s="12">
        <v>0</v>
      </c>
      <c r="F53" s="12">
        <v>0</v>
      </c>
      <c r="H53" s="12">
        <v>0</v>
      </c>
      <c r="J53" s="12">
        <v>0</v>
      </c>
      <c r="L53" s="12">
        <v>0</v>
      </c>
      <c r="N53" s="12">
        <v>0</v>
      </c>
      <c r="P53" s="12">
        <f>SUM(B53:N53)</f>
        <v>0</v>
      </c>
      <c r="Q53" s="12"/>
    </row>
    <row r="54" spans="1:17" x14ac:dyDescent="0.2">
      <c r="A54" s="13" t="s">
        <v>41</v>
      </c>
      <c r="B54" s="11">
        <f>SUM(B52:B53)</f>
        <v>24173</v>
      </c>
      <c r="D54" s="11">
        <f>SUM(D52:D53)</f>
        <v>39969.51</v>
      </c>
      <c r="F54" s="11">
        <f>SUM(F52:F53)</f>
        <v>0</v>
      </c>
      <c r="H54" s="11">
        <f>SUM(H52:H53)</f>
        <v>0</v>
      </c>
      <c r="J54" s="11">
        <f>SUM(J52:J53)</f>
        <v>0</v>
      </c>
      <c r="L54" s="11">
        <f>SUM(L52:L53)</f>
        <v>0</v>
      </c>
      <c r="N54" s="11">
        <f>SUM(N52:N53)</f>
        <v>0</v>
      </c>
      <c r="P54" s="11">
        <f>SUM(P52:P53)</f>
        <v>64142.51</v>
      </c>
    </row>
    <row r="55" spans="1:17" x14ac:dyDescent="0.2">
      <c r="A55" s="3"/>
      <c r="B55" s="15"/>
      <c r="D55" s="15"/>
      <c r="F55" s="15"/>
      <c r="H55" s="15"/>
      <c r="J55" s="15"/>
      <c r="L55" s="15"/>
      <c r="N55" s="15"/>
      <c r="P55" s="15"/>
    </row>
    <row r="56" spans="1:17" ht="15.75" thickBot="1" x14ac:dyDescent="0.25">
      <c r="A56" s="3" t="s">
        <v>7</v>
      </c>
      <c r="B56" s="17">
        <f>(B49)+(B54)</f>
        <v>-289649.89</v>
      </c>
      <c r="D56" s="17">
        <f t="shared" ref="D56" si="8">(D49)+(D54)</f>
        <v>26004.17</v>
      </c>
      <c r="F56" s="17">
        <f t="shared" ref="F56:P56" si="9">(F49)+(F54)</f>
        <v>-52653.170000000013</v>
      </c>
      <c r="H56" s="17">
        <f t="shared" si="9"/>
        <v>-3547.8699999999662</v>
      </c>
      <c r="J56" s="17">
        <f t="shared" si="9"/>
        <v>292247.36</v>
      </c>
      <c r="L56" s="17">
        <f t="shared" si="9"/>
        <v>20150.39</v>
      </c>
      <c r="N56" s="17">
        <f t="shared" si="9"/>
        <v>-97423.869999999981</v>
      </c>
      <c r="P56" s="17">
        <f t="shared" si="9"/>
        <v>-104872.88000000012</v>
      </c>
    </row>
    <row r="57" spans="1:17" ht="15.75" thickTop="1" x14ac:dyDescent="0.2">
      <c r="A57" s="3"/>
      <c r="B57" s="4"/>
    </row>
    <row r="59" spans="1:17" x14ac:dyDescent="0.2">
      <c r="B59" s="20"/>
    </row>
  </sheetData>
  <mergeCells count="3">
    <mergeCell ref="A1:P1"/>
    <mergeCell ref="A2:P2"/>
    <mergeCell ref="A3:P3"/>
  </mergeCells>
  <printOptions horizontalCentered="1"/>
  <pageMargins left="0.7" right="0.7" top="0.75" bottom="0.75" header="0.3" footer="0.3"/>
  <pageSetup scale="76" orientation="portrait" horizontalDpi="1200" verticalDpi="1200" r:id="rId1"/>
  <headerFooter>
    <oddFooter>&amp;CNo assurance is provided on these financial statements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Sanjok Timilsina</cp:lastModifiedBy>
  <cp:lastPrinted>2022-11-05T23:21:13Z</cp:lastPrinted>
  <dcterms:created xsi:type="dcterms:W3CDTF">2022-11-02T17:43:39Z</dcterms:created>
  <dcterms:modified xsi:type="dcterms:W3CDTF">2023-12-04T02:15:01Z</dcterms:modified>
</cp:coreProperties>
</file>